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nmalt-my.sharepoint.com/personal/inga_druckuviene_nma_lt/Documents/Desktop/Excel/2023-27/"/>
    </mc:Choice>
  </mc:AlternateContent>
  <xr:revisionPtr revIDLastSave="36" documentId="8_{B0B7B402-11FE-4ECE-8316-C715E8D4EC7D}" xr6:coauthVersionLast="45" xr6:coauthVersionMax="45" xr10:uidLastSave="{39CFF838-2603-46A4-B5C0-D47604331304}"/>
  <bookViews>
    <workbookView xWindow="-108" yWindow="-108" windowWidth="23256" windowHeight="12576" activeTab="12"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12" i="9" l="1"/>
  <c r="K11" i="31" s="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M11" i="31" s="1"/>
  <c r="BL12" i="9"/>
  <c r="BL13" i="9"/>
  <c r="BL14" i="9"/>
  <c r="M13" i="31" s="1"/>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Q10" i="31" s="1"/>
  <c r="D10" i="31"/>
  <c r="R10" i="31" s="1"/>
  <c r="E10" i="31"/>
  <c r="S10" i="31" s="1"/>
  <c r="F10" i="31"/>
  <c r="T10" i="31" s="1"/>
  <c r="G10" i="31"/>
  <c r="H10" i="31"/>
  <c r="V10" i="31" s="1"/>
  <c r="C11" i="31"/>
  <c r="Q11" i="31" s="1"/>
  <c r="D11" i="31"/>
  <c r="R11" i="31" s="1"/>
  <c r="E11" i="31"/>
  <c r="S11" i="31" s="1"/>
  <c r="F11" i="31"/>
  <c r="T11" i="31" s="1"/>
  <c r="G11" i="31"/>
  <c r="U11" i="31" s="1"/>
  <c r="H11" i="31"/>
  <c r="V11" i="31" s="1"/>
  <c r="C12" i="31"/>
  <c r="Q12" i="31" s="1"/>
  <c r="D12" i="31"/>
  <c r="R12" i="31" s="1"/>
  <c r="E12" i="31"/>
  <c r="S12" i="31" s="1"/>
  <c r="F12" i="31"/>
  <c r="T12" i="31" s="1"/>
  <c r="G12" i="31"/>
  <c r="H12" i="31"/>
  <c r="C13" i="31"/>
  <c r="Q13" i="31" s="1"/>
  <c r="D13" i="31"/>
  <c r="R13" i="31" s="1"/>
  <c r="E13" i="31"/>
  <c r="S13" i="31" s="1"/>
  <c r="F13" i="31"/>
  <c r="T13" i="31" s="1"/>
  <c r="G13" i="31"/>
  <c r="H13" i="31"/>
  <c r="C14" i="31"/>
  <c r="Q14" i="31" s="1"/>
  <c r="D14" i="31"/>
  <c r="R14" i="31" s="1"/>
  <c r="E14" i="31"/>
  <c r="S14" i="31" s="1"/>
  <c r="F14" i="31"/>
  <c r="T14" i="31" s="1"/>
  <c r="G14" i="31"/>
  <c r="H14" i="31"/>
  <c r="C15" i="31"/>
  <c r="Q15" i="31" s="1"/>
  <c r="D15" i="31"/>
  <c r="R15" i="31" s="1"/>
  <c r="E15" i="31"/>
  <c r="S15" i="31" s="1"/>
  <c r="F15" i="31"/>
  <c r="T15" i="31" s="1"/>
  <c r="G15" i="31"/>
  <c r="U15" i="31" s="1"/>
  <c r="H15" i="31"/>
  <c r="V15" i="31" s="1"/>
  <c r="D9" i="31"/>
  <c r="R9" i="31" s="1"/>
  <c r="E9" i="31"/>
  <c r="F9" i="31"/>
  <c r="G9" i="31"/>
  <c r="H9" i="31"/>
  <c r="C9" i="31"/>
  <c r="Q9" i="31" s="1"/>
  <c r="I13" i="30"/>
  <c r="I14" i="30"/>
  <c r="J11" i="31" l="1"/>
  <c r="L11" i="31"/>
  <c r="N15" i="31"/>
  <c r="O11" i="31"/>
  <c r="O14" i="31"/>
  <c r="O10" i="31"/>
  <c r="N11" i="31"/>
  <c r="O12" i="31"/>
  <c r="K14" i="31"/>
  <c r="M9" i="31"/>
  <c r="K10" i="31"/>
  <c r="K12" i="31"/>
  <c r="M15" i="31"/>
  <c r="T9" i="31"/>
  <c r="V14" i="31"/>
  <c r="V12" i="31"/>
  <c r="N12" i="31"/>
  <c r="U12" i="31" s="1"/>
  <c r="O9" i="31"/>
  <c r="V9" i="31" s="1"/>
  <c r="K9" i="31"/>
  <c r="M10" i="31"/>
  <c r="M12" i="31"/>
  <c r="O13" i="31"/>
  <c r="V13" i="31" s="1"/>
  <c r="K13" i="31"/>
  <c r="M14" i="31"/>
  <c r="O15" i="31"/>
  <c r="K15" i="31"/>
  <c r="J9" i="31"/>
  <c r="N10" i="31"/>
  <c r="U10" i="31" s="1"/>
  <c r="J13" i="31"/>
  <c r="N14" i="31"/>
  <c r="U14" i="31" s="1"/>
  <c r="J15" i="31"/>
  <c r="N9" i="31"/>
  <c r="U9" i="31" s="1"/>
  <c r="J10" i="31"/>
  <c r="J12" i="31"/>
  <c r="N13" i="31"/>
  <c r="U13" i="31" s="1"/>
  <c r="J14" i="31"/>
  <c r="B14" i="31" l="1"/>
  <c r="B12" i="31"/>
  <c r="B15" i="31"/>
  <c r="P15" i="31" s="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L9" i="31" l="1"/>
  <c r="S9" i="31" s="1"/>
  <c r="L10" i="31"/>
  <c r="L14" i="31"/>
  <c r="L13" i="31"/>
  <c r="L12" i="31"/>
  <c r="L15" i="3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C11" i="1"/>
  <c r="B10" i="17" s="1"/>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Q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P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11"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K15" i="13" s="1"/>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C11" i="3" l="1"/>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Q14" i="12"/>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H14" i="12"/>
  <c r="I29" i="12"/>
  <c r="M29" i="12"/>
  <c r="L29" i="12"/>
  <c r="H29" i="12"/>
  <c r="J29" i="12"/>
  <c r="K29" i="12"/>
  <c r="I25" i="12"/>
  <c r="M25" i="12"/>
  <c r="J25" i="12"/>
  <c r="K25" i="12"/>
  <c r="L25" i="12"/>
  <c r="H25" i="12"/>
  <c r="I21" i="12"/>
  <c r="M21" i="12"/>
  <c r="L21" i="12"/>
  <c r="H21" i="12"/>
  <c r="J21" i="12"/>
  <c r="K21" i="12"/>
  <c r="H17" i="12"/>
  <c r="L17" i="12"/>
  <c r="I17" i="12"/>
  <c r="M17" i="12"/>
  <c r="K17" i="12"/>
  <c r="J17" i="12"/>
  <c r="H13"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H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H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X14"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Z13"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0"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BC18" i="12"/>
  <c r="AY18" i="12"/>
  <c r="BA17" i="12"/>
  <c r="AE18" i="12"/>
  <c r="AG17" i="12"/>
  <c r="AC17" i="12"/>
  <c r="AO29" i="12"/>
  <c r="AK28" i="12"/>
  <c r="AN26" i="12"/>
  <c r="AJ25" i="12"/>
  <c r="AN22" i="12"/>
  <c r="AJ20" i="12"/>
  <c r="AJ16" i="12"/>
  <c r="BB18" i="12"/>
  <c r="AX18" i="12"/>
  <c r="AZ17" i="12"/>
  <c r="BE28" i="12"/>
  <c r="BG27" i="12"/>
  <c r="BI26" i="12"/>
  <c r="BE26" i="12"/>
  <c r="BG25" i="12"/>
  <c r="BG24" i="12"/>
  <c r="BH23" i="12"/>
  <c r="BI22" i="12"/>
  <c r="BI21" i="12"/>
  <c r="BG20" i="12"/>
  <c r="BH18" i="12"/>
  <c r="BE16" i="12"/>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Z17" i="12"/>
  <c r="CA16" i="12"/>
  <c r="AH16" i="12"/>
  <c r="AO25" i="12"/>
  <c r="AK25" i="12"/>
  <c r="AM24" i="12"/>
  <c r="AO23" i="12"/>
  <c r="AK23" i="12"/>
  <c r="AM22" i="12"/>
  <c r="AO21" i="12"/>
  <c r="AK21" i="12"/>
  <c r="AM20" i="12"/>
  <c r="AO19" i="12"/>
  <c r="AK19" i="12"/>
  <c r="AK18" i="12"/>
  <c r="AL17" i="12"/>
  <c r="AM16" i="12"/>
  <c r="BC16" i="12"/>
  <c r="AX16" i="12"/>
  <c r="CC16" i="12"/>
  <c r="CA17" i="12"/>
  <c r="CE17" i="12"/>
  <c r="CC18" i="12"/>
  <c r="CA19" i="12"/>
  <c r="BS16" i="12"/>
  <c r="BW16" i="12"/>
  <c r="BT16" i="12"/>
  <c r="BX16" i="12"/>
  <c r="BF16" i="12"/>
  <c r="BJ16" i="12"/>
  <c r="BH17" i="12"/>
  <c r="BF18" i="12"/>
  <c r="BJ18" i="12"/>
  <c r="BH19" i="12"/>
  <c r="AZ16" i="12"/>
  <c r="AL16" i="12"/>
  <c r="AJ17" i="12"/>
  <c r="AN17" i="12"/>
  <c r="AL18" i="12"/>
  <c r="AJ19" i="12"/>
  <c r="AG16" i="12"/>
  <c r="AC16" i="12"/>
  <c r="AN21" i="12"/>
  <c r="AJ21" i="12"/>
  <c r="AL20" i="12"/>
  <c r="AN19" i="12"/>
  <c r="AO18" i="12"/>
  <c r="AJ18" i="12"/>
  <c r="AK17" i="12"/>
  <c r="AK16" i="12"/>
  <c r="BB16" i="12"/>
  <c r="BA16" i="12"/>
  <c r="BV16" i="12"/>
  <c r="AY16" i="12"/>
  <c r="BU16" i="12"/>
  <c r="G8" i="13"/>
  <c r="F9" i="12"/>
  <c r="I9" i="31" l="1"/>
  <c r="P9" i="31" s="1"/>
  <c r="I12" i="31"/>
  <c r="P12" i="31" s="1"/>
  <c r="I10" i="31"/>
  <c r="P10" i="31" s="1"/>
  <c r="I13" i="31"/>
  <c r="P13" i="31" s="1"/>
  <c r="I11" i="31"/>
  <c r="P11" i="31" s="1"/>
  <c r="I14" i="31"/>
  <c r="P14" i="31" s="1"/>
  <c r="I15" i="3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Y9" i="12"/>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H12" i="17" l="1"/>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3" i="9"/>
  <c r="CB12" i="12"/>
  <c r="CI12" i="12" s="1"/>
  <c r="CC12" i="12"/>
  <c r="CJ12" i="12" s="1"/>
  <c r="BS12" i="12"/>
  <c r="BW12" i="12"/>
  <c r="BT12" i="12"/>
  <c r="BU12" i="12"/>
  <c r="CA12" i="12"/>
  <c r="CH12" i="12" s="1"/>
  <c r="CE12" i="12"/>
  <c r="CL12" i="12" s="1"/>
  <c r="CD12" i="12"/>
  <c r="CK12" i="12" s="1"/>
  <c r="BX12" i="12"/>
  <c r="BV12" i="12"/>
  <c r="BZ12" i="12"/>
  <c r="BS14" i="9"/>
  <c r="BX13" i="12"/>
  <c r="CC13" i="12"/>
  <c r="CJ13" i="12" s="1"/>
  <c r="BT13" i="12"/>
  <c r="CA13" i="12"/>
  <c r="CH13" i="12" s="1"/>
  <c r="BZ13" i="12"/>
  <c r="CE13" i="12"/>
  <c r="CL13" i="12" s="1"/>
  <c r="BU13" i="12"/>
  <c r="BS13" i="12"/>
  <c r="CB13" i="12"/>
  <c r="CI13" i="12" s="1"/>
  <c r="BV13" i="12"/>
  <c r="BS16"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3" i="9"/>
  <c r="BA12" i="12" s="1"/>
  <c r="AZ12" i="12"/>
  <c r="BB12" i="12"/>
  <c r="BG12" i="12"/>
  <c r="BN12" i="12" s="1"/>
  <c r="BH12" i="12"/>
  <c r="BO12" i="12" s="1"/>
  <c r="BC12" i="12"/>
  <c r="BI12" i="12"/>
  <c r="BP12" i="12" s="1"/>
  <c r="BF12" i="12"/>
  <c r="BM12" i="12" s="1"/>
  <c r="AX12" i="12"/>
  <c r="AY12" i="12"/>
  <c r="BE12" i="12"/>
  <c r="BJ12" i="12"/>
  <c r="BQ12" i="12" s="1"/>
  <c r="BP16" i="9"/>
  <c r="BJ15" i="12" s="1"/>
  <c r="BQ15" i="12" s="1"/>
  <c r="BF15" i="12"/>
  <c r="BM15" i="12" s="1"/>
  <c r="AX15" i="12"/>
  <c r="BB15" i="12"/>
  <c r="AZ15" i="12"/>
  <c r="AY15" i="12"/>
  <c r="BA15" i="12"/>
  <c r="BI15" i="12"/>
  <c r="BP15" i="12" s="1"/>
  <c r="BE15" i="12"/>
  <c r="BG15" i="12"/>
  <c r="BN15" i="12" s="1"/>
  <c r="BH15" i="12"/>
  <c r="BO15" i="12" s="1"/>
  <c r="BP12" i="9"/>
  <c r="AZ11" i="12" s="1"/>
  <c r="BE11" i="12"/>
  <c r="BH11" i="12"/>
  <c r="BO11" i="12" s="1"/>
  <c r="BA11" i="12"/>
  <c r="AX11" i="12"/>
  <c r="AY11" i="12"/>
  <c r="BC11" i="12"/>
  <c r="BF11" i="12"/>
  <c r="BM11" i="12" s="1"/>
  <c r="BI11" i="12"/>
  <c r="BP11" i="12" s="1"/>
  <c r="BJ11" i="12"/>
  <c r="BQ11" i="12" s="1"/>
  <c r="BB11" i="12"/>
  <c r="BP14" i="9"/>
  <c r="BI13" i="12" s="1"/>
  <c r="BP13" i="12" s="1"/>
  <c r="BF13" i="12"/>
  <c r="BM13" i="12" s="1"/>
  <c r="BJ13" i="12"/>
  <c r="BQ13" i="12" s="1"/>
  <c r="AZ13" i="12"/>
  <c r="BH13" i="12"/>
  <c r="BO13" i="12" s="1"/>
  <c r="BC13" i="12"/>
  <c r="AX13" i="12"/>
  <c r="BG13" i="12"/>
  <c r="BN13" i="12" s="1"/>
  <c r="BE13" i="12"/>
  <c r="AY13" i="12"/>
  <c r="BA13" i="12"/>
  <c r="BP15" i="9"/>
  <c r="BC14" i="12" s="1"/>
  <c r="BI14" i="12"/>
  <c r="BP14" i="12" s="1"/>
  <c r="BH14" i="12"/>
  <c r="BO14" i="12" s="1"/>
  <c r="BF14" i="12"/>
  <c r="BM14" i="12" s="1"/>
  <c r="BG14" i="12"/>
  <c r="BN14" i="12" s="1"/>
  <c r="BE14" i="12"/>
  <c r="BA14" i="12"/>
  <c r="BB14" i="12"/>
  <c r="AX14" i="12"/>
  <c r="AY14" i="12"/>
  <c r="AZ14" i="12"/>
  <c r="BS12" i="9"/>
  <c r="CA11" i="12" s="1"/>
  <c r="CH11" i="12" s="1"/>
  <c r="BZ11" i="12"/>
  <c r="BV11" i="12"/>
  <c r="BW11" i="12"/>
  <c r="CC11" i="12"/>
  <c r="CJ11" i="12" s="1"/>
  <c r="CB11" i="12"/>
  <c r="CI11" i="12" s="1"/>
  <c r="BX11" i="12"/>
  <c r="BS11" i="12"/>
  <c r="CD11" i="12"/>
  <c r="CK11" i="12" s="1"/>
  <c r="CE11" i="12"/>
  <c r="CL11" i="12" s="1"/>
  <c r="BU11" i="12"/>
  <c r="BS15"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6" i="9"/>
  <c r="AN15" i="12" s="1"/>
  <c r="AU15" i="12" s="1"/>
  <c r="AE15" i="12"/>
  <c r="AF15" i="12"/>
  <c r="AC15" i="12"/>
  <c r="AG15" i="12"/>
  <c r="AD15" i="12"/>
  <c r="AH15" i="12"/>
  <c r="AE14" i="12"/>
  <c r="AH14" i="12"/>
  <c r="BO15" i="9"/>
  <c r="AG14" i="12" s="1"/>
  <c r="BO14" i="9"/>
  <c r="AC13" i="12" s="1"/>
  <c r="BO13" i="9"/>
  <c r="AC12"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BT11" i="12" l="1"/>
  <c r="H10" i="8"/>
  <c r="J14" i="6"/>
  <c r="CC10" i="12"/>
  <c r="CC9" i="12" s="1"/>
  <c r="CJ9" i="12" s="1"/>
  <c r="AC10" i="12"/>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J10" i="12"/>
  <c r="CH10" i="12"/>
  <c r="CA9" i="12"/>
  <c r="CH9" i="12" s="1"/>
  <c r="BV9" i="12"/>
  <c r="BJ14" i="12"/>
  <c r="BQ14" i="12" s="1"/>
  <c r="BL11" i="12"/>
  <c r="BD11" i="12"/>
  <c r="BK11" i="12" s="1"/>
  <c r="BL15" i="12"/>
  <c r="BD15" i="12"/>
  <c r="BK15" i="12" s="1"/>
  <c r="BL12" i="12"/>
  <c r="BD12" i="12"/>
  <c r="BK12" i="12" s="1"/>
  <c r="AY9" i="12"/>
  <c r="BM10" i="12"/>
  <c r="BF9" i="12"/>
  <c r="BM9" i="12" s="1"/>
  <c r="CG13" i="12"/>
  <c r="CG12" i="12"/>
  <c r="BY12" i="12"/>
  <c r="BS9" i="12"/>
  <c r="BR10" i="12"/>
  <c r="I9" i="13" s="1"/>
  <c r="BT9" i="12"/>
  <c r="BX9" i="12"/>
  <c r="BR14" i="12"/>
  <c r="I13" i="13" s="1"/>
  <c r="K13" i="13" s="1"/>
  <c r="CG14" i="12"/>
  <c r="BY14" i="12"/>
  <c r="BR11" i="12"/>
  <c r="I10" i="13" s="1"/>
  <c r="K10" i="13" s="1"/>
  <c r="CG11" i="12"/>
  <c r="BY11" i="12"/>
  <c r="AW14" i="12"/>
  <c r="BL14" i="12"/>
  <c r="BN10" i="12"/>
  <c r="BG9" i="12"/>
  <c r="BN9" i="12" s="1"/>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C9" i="12" s="1"/>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BY10" i="12" l="1"/>
  <c r="H9" i="13" s="1"/>
  <c r="J9" i="13" s="1"/>
  <c r="AW15" i="12"/>
  <c r="AW9" i="12" s="1"/>
  <c r="V8" i="14"/>
  <c r="CF14" i="12"/>
  <c r="H13" i="13"/>
  <c r="J13" i="13" s="1"/>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CF10"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CF13" i="12" l="1"/>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Inga Dručkuvienė</author>
  </authors>
  <commentList>
    <comment ref="K7" authorId="0" shapeId="0" xr:uid="{7C0131D8-A934-4362-9E32-E878A075B597}">
      <text>
        <r>
          <rPr>
            <b/>
            <sz val="9"/>
            <color indexed="81"/>
            <rFont val="Tahoma"/>
            <charset val="1"/>
          </rPr>
          <t>Inga Dručkuvienė:</t>
        </r>
        <r>
          <rPr>
            <sz val="9"/>
            <color indexed="81"/>
            <rFont val="Tahoma"/>
            <charset val="1"/>
          </rPr>
          <t xml:space="preserve">
Tik prie vienos priemonės buvo išskirta kiek pradžios ir plėtros projektų, todėl kitus surašiau prie pradžios, bet galite duomenis patikslinti.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Inga Dručkuvienė</author>
  </authors>
  <commentList>
    <comment ref="B12" authorId="0" shapeId="0" xr:uid="{5A3D78D4-EDAB-4946-8CB0-323C1B13299A}">
      <text>
        <r>
          <rPr>
            <b/>
            <sz val="9"/>
            <color indexed="81"/>
            <rFont val="Tahoma"/>
            <charset val="1"/>
          </rPr>
          <t>Inga Dručkuvienė:</t>
        </r>
        <r>
          <rPr>
            <sz val="9"/>
            <color indexed="81"/>
            <rFont val="Tahoma"/>
            <charset val="1"/>
          </rPr>
          <t xml:space="preserve">
VPS tik prie vienos priemonės buvo išskirta, kad 3 plėtros projektai, pagal metus nebuvo išskirta, todėl galite duomenys patikslinti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<sst xmlns="http://schemas.openxmlformats.org/spreadsheetml/2006/main" count="2043" uniqueCount="705">
  <si>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</si>
  <si>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</si>
  <si>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</si>
  <si>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</si>
  <si>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</si>
  <si>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</si>
  <si>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</si>
  <si>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</si>
  <si>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</si>
  <si>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</si>
  <si>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</si>
  <si>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</si>
  <si>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</si>
  <si>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</si>
  <si>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</si>
  <si>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</si>
  <si>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</si>
  <si>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</si>
  <si>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</si>
  <si>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</si>
  <si>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</si>
  <si>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</si>
  <si>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</si>
  <si>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</si>
  <si>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</si>
  <si>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</si>
  <si>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</si>
  <si>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</si>
  <si>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</si>
  <si>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</si>
  <si>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</si>
  <si>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</si>
  <si>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</si>
  <si>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</si>
  <si>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</si>
  <si>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</si>
  <si>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</si>
  <si>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</si>
  <si>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</si>
  <si>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</si>
  <si>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</si>
  <si>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</si>
  <si>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</si>
  <si>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</si>
  <si>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</si>
  <si>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</si>
  <si>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</si>
  <si>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</si>
  <si>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</si>
  <si>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</si>
  <si>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</si>
  <si>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</si>
  <si>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</si>
  <si>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</si>
  <si>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</si>
  <si>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</si>
  <si>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</si>
  <si>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</si>
  <si>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</si>
  <si>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</si>
  <si>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</si>
  <si>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</si>
  <si>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</si>
  <si>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</si>
  <si>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</si>
  <si>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</si>
  <si>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</si>
  <si>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</si>
  <si>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</si>
  <si>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</si>
  <si>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</si>
  <si>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</si>
  <si>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</si>
  <si>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</si>
  <si>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</si>
  <si>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</si>
  <si>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</si>
  <si>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</si>
  <si>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</si>
  <si>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</si>
  <si>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</si>
  <si>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</si>
  <si>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</si>
  <si>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</si>
  <si>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</si>
  <si>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</si>
  <si>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</si>
  <si>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</si>
  <si>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</si>
  <si>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</si>
  <si>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</si>
  <si>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</si>
  <si>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</si>
  <si>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</si>
  <si>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</si>
  <si>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</si>
  <si>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</si>
  <si>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</si>
  <si>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</si>
  <si>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</si>
  <si>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</si>
  <si>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</si>
  <si>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</si>
  <si>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</si>
  <si>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</si>
  <si>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</si>
  <si>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</si>
  <si>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</si>
  <si>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</si>
  <si>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</si>
  <si>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</si>
  <si>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</si>
  <si>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</si>
  <si>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</si>
  <si>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</si>
  <si>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</si>
  <si>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</si>
  <si>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</si>
  <si>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</si>
  <si>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</si>
  <si>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</si>
  <si>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</si>
  <si>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</si>
  <si>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</si>
  <si>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</si>
  <si>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</si>
  <si>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</si>
  <si>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</si>
  <si>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</si>
  <si>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</si>
  <si>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</si>
  <si>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</si>
  <si>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</si>
  <si>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</si>
  <si>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</si>
  <si>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</si>
  <si>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</si>
  <si>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</si>
  <si>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</si>
  <si>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</si>
  <si>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</si>
  <si>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</si>
  <si>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</si>
  <si>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</si>
  <si>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</si>
  <si>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</si>
  <si>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</si>
  <si>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</si>
  <si>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</si>
  <si>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</si>
  <si>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</si>
  <si>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</si>
  <si>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</si>
  <si>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</si>
  <si>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</si>
  <si>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</si>
  <si>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</si>
  <si>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</si>
  <si>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</si>
  <si>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</si>
  <si>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</si>
  <si>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</si>
  <si>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</si>
  <si>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</si>
  <si>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</si>
  <si>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</si>
  <si>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</si>
  <si>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</si>
  <si>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</si>
  <si>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</si>
  <si>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</si>
  <si>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</si>
  <si>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</si>
  <si>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</si>
  <si>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</si>
  <si>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</si>
  <si>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</si>
  <si>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</si>
  <si>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</si>
  <si>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</si>
  <si>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</si>
  <si>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</si>
  <si>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</si>
  <si>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</si>
  <si>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</si>
  <si>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</si>
  <si>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</si>
  <si>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</si>
  <si>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</si>
  <si>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</si>
  <si>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</si>
  <si>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</si>
  <si>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</si>
  <si>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</si>
  <si>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</si>
  <si>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</si>
  <si>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</si>
  <si>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</si>
  <si>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</si>
  <si>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</si>
  <si>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</si>
  <si>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</si>
  <si>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</si>
  <si>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</si>
  <si>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</si>
  <si>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</si>
  <si>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</si>
  <si>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</si>
  <si>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</si>
  <si>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</si>
  <si>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</si>
  <si>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</si>
  <si>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</si>
  <si>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</si>
  <si>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</si>
  <si>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</si>
  <si>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</si>
  <si>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</si>
  <si>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</si>
  <si>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</si>
  <si>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</si>
  <si>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</si>
  <si>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</si>
  <si>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</si>
  <si>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</si>
  <si>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</si>
  <si>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</si>
  <si>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</si>
  <si>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</si>
  <si>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</si>
  <si>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</si>
  <si>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</si>
  <si>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</si>
  <si>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</si>
  <si>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</si>
  <si>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</si>
  <si>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</si>
  <si>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</si>
  <si>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</si>
  <si>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</si>
  <si>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</si>
  <si>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</si>
  <si>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</si>
  <si>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</si>
  <si>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</si>
  <si>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</si>
  <si>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</si>
  <si>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</si>
  <si>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</si>
  <si>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</si>
  <si>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</si>
  <si>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</si>
  <si>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</si>
  <si>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</si>
  <si>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</si>
  <si>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</si>
  <si>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</si>
  <si>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</si>
  <si>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</si>
  <si>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</si>
  <si>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</si>
  <si>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</si>
  <si>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</si>
  <si>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</si>
  <si>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</si>
  <si>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</si>
  <si>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</si>
  <si>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</si>
  <si>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</si>
  <si>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</si>
  <si>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</si>
  <si>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</si>
  <si>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</si>
  <si>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</si>
  <si>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</si>
  <si>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</si>
  <si>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</si>
  <si>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</si>
  <si>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</si>
  <si>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</si>
  <si>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</si>
  <si>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</si>
  <si>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</si>
  <si>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</si>
  <si>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</si>
  <si>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</si>
  <si>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</si>
  <si>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</si>
  <si>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</si>
  <si>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</si>
  <si>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</si>
  <si>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</si>
  <si>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</si>
  <si>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</si>
  <si>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</si>
  <si>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</si>
  <si>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</si>
  <si>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</si>
  <si>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</si>
  <si>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</si>
  <si>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</si>
  <si>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</si>
  <si>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</si>
  <si>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</si>
  <si>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</si>
  <si>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</si>
  <si>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</si>
  <si>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</si>
  <si>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</si>
  <si>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</si>
  <si>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</si>
  <si>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</si>
  <si>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</si>
  <si>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</si>
  <si>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</si>
  <si>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</si>
  <si>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</si>
  <si>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</si>
  <si>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</si>
  <si>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</si>
  <si>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</si>
  <si>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</si>
  <si>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</si>
  <si>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</si>
  <si>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</si>
  <si>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</si>
  <si>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</si>
  <si>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</si>
  <si>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</si>
  <si>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</si>
  <si>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</si>
  <si>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</si>
  <si>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</si>
  <si>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</si>
  <si>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</si>
  <si>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</si>
  <si>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</si>
  <si>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</si>
  <si>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</si>
  <si>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</si>
  <si>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</si>
  <si>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</si>
  <si>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</si>
  <si>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</si>
  <si>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</si>
  <si>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</si>
  <si>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</si>
  <si>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</si>
  <si>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</si>
  <si>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</si>
  <si>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</si>
  <si>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</si>
  <si>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</si>
  <si>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</si>
  <si>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</si>
  <si>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</si>
  <si>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</si>
  <si>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</si>
  <si>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</si>
  <si>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</si>
  <si>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</si>
  <si>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</si>
  <si>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</si>
  <si>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</si>
  <si>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</si>
  <si>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</si>
  <si>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</si>
  <si>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</si>
  <si>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</si>
  <si>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</si>
  <si>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</si>
  <si>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</si>
  <si>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</si>
  <si>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</si>
  <si>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</si>
  <si>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</si>
  <si>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</si>
  <si>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</si>
  <si>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</si>
  <si>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</si>
  <si>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</si>
  <si>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</si>
  <si>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</si>
  <si>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</si>
  <si>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</si>
  <si>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</si>
  <si>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</si>
  <si>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</si>
  <si>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</si>
  <si>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</si>
  <si>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</si>
  <si>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</si>
  <si>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</si>
  <si>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</si>
  <si>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</si>
  <si>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</si>
  <si>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</si>
  <si>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</si>
  <si>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</si>
  <si>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</si>
  <si>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</si>
  <si>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</si>
  <si>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</si>
  <si>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</si>
  <si>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</si>
  <si>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</si>
  <si>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</si>
  <si>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</si>
  <si>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</si>
  <si>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</si>
  <si>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</si>
  <si>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</si>
  <si>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</si>
  <si>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</si>
  <si>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</si>
  <si>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</si>
  <si>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</si>
  <si>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</si>
  <si>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</si>
  <si>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</si>
  <si>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</si>
  <si>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</si>
  <si>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</si>
  <si>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</si>
  <si>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</si>
  <si>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</si>
  <si>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</si>
  <si>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</si>
  <si>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</si>
  <si>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</si>
  <si>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</si>
  <si>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</si>
  <si>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</si>
  <si>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</si>
  <si>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</si>
  <si>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</si>
  <si>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</si>
  <si>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</si>
  <si>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</si>
  <si>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</si>
  <si>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</si>
  <si>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</si>
  <si>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</si>
  <si>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</si>
  <si>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</si>
  <si>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</si>
  <si>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</si>
  <si>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</si>
  <si>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</si>
  <si>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</si>
  <si>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</si>
  <si>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</si>
  <si>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</si>
  <si>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</si>
  <si>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</si>
  <si>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</si>
  <si>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</si>
  <si>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</si>
  <si>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</si>
  <si>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</si>
  <si>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</si>
  <si>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</si>
  <si>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</si>
  <si>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</si>
  <si>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</si>
  <si>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</si>
  <si>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</si>
  <si>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</si>
  <si>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</si>
  <si>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</si>
  <si>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</si>
  <si>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</si>
  <si>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</si>
  <si>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</si>
  <si>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</si>
  <si>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</si>
  <si>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</si>
  <si>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</si>
  <si>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</si>
  <si>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</si>
  <si>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</si>
  <si>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</si>
  <si>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</si>
  <si>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</si>
  <si>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</si>
  <si>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</si>
  <si>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</si>
  <si>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</si>
  <si>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</si>
  <si>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</si>
  <si>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</si>
  <si>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</si>
  <si>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</si>
  <si>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</si>
  <si>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</si>
  <si>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</si>
  <si>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</si>
  <si>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</si>
  <si>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</si>
  <si>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</si>
  <si>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</si>
  <si>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</si>
  <si>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</si>
  <si>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</si>
  <si>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</si>
  <si>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</si>
  <si>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</si>
  <si>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</si>
  <si>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</si>
  <si>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</si>
  <si>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</si>
  <si>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</si>
  <si>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</si>
  <si>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</si>
  <si>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</si>
  <si>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</si>
  <si>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</si>
  <si>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</si>
  <si>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</si>
  <si>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</si>
  <si>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</si>
  <si>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</si>
  <si>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</si>
  <si>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</si>
  <si>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</si>
  <si>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</si>
  <si>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</si>
  <si>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</si>
  <si>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</si>
  <si>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</si>
  <si>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</si>
  <si>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</si>
  <si>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</si>
  <si>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</si>
  <si>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</si>
  <si>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</si>
  <si>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</si>
  <si>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</si>
  <si>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</si>
  <si>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</si>
  <si>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</si>
  <si>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</si>
  <si>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</si>
  <si>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</si>
  <si>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</si>
  <si>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</si>
  <si>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</si>
  <si>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</si>
  <si>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</si>
  <si>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</si>
  <si>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</si>
  <si>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</si>
  <si>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</si>
  <si>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</si>
  <si>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</si>
  <si>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</si>
  <si>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</si>
  <si>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</si>
  <si>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</si>
  <si>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</si>
  <si>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</si>
  <si>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</si>
  <si>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</si>
  <si>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</si>
  <si>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</si>
  <si>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</si>
  <si>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</si>
  <si>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</si>
  <si>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</si>
  <si>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</si>
  <si>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</si>
  <si>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</si>
  <si>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</si>
  <si>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</si>
  <si>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</si>
  <si>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</si>
  <si>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</si>
  <si>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</si>
  <si>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</si>
  <si>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</si>
  <si>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</si>
  <si>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</si>
  <si>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</si>
  <si>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</si>
  <si>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</si>
  <si>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</si>
  <si>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</si>
  <si>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</si>
  <si>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</si>
  <si>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</si>
  <si>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</si>
  <si>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</si>
  <si>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</si>
  <si>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</si>
  <si>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</si>
  <si>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</si>
  <si>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</si>
  <si>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</si>
  <si>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</si>
  <si>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</si>
  <si>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</si>
  <si>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</si>
  <si>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</si>
  <si>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</si>
  <si>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</si>
  <si>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</si>
  <si>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</si>
  <si>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</si>
  <si>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</si>
  <si>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</si>
  <si>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</si>
  <si>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</si>
  <si>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</si>
  <si>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</si>
  <si>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</si>
  <si>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</si>
  <si>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</si>
  <si>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</si>
  <si>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</si>
  <si>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</si>
  <si>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</si>
  <si>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</si>
  <si>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</si>
  <si>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</si>
  <si>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</si>
  <si>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</si>
  <si>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</si>
  <si>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</si>
  <si>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</si>
  <si>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</si>
  <si>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</si>
  <si>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</si>
  <si>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</si>
  <si>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</si>
  <si>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</si>
  <si>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</si>
  <si>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</si>
  <si>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</si>
  <si>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</si>
  <si>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</si>
  <si>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</si>
  <si>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</si>
  <si>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</si>
  <si>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</si>
  <si>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</si>
  <si>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</si>
  <si>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</si>
  <si>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</si>
  <si>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</si>
  <si>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</si>
  <si>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</si>
  <si>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</si>
  <si>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</si>
  <si>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</si>
  <si>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</si>
  <si>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</si>
  <si>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</si>
  <si>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</si>
  <si>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</si>
  <si>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</si>
  <si>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</si>
  <si>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</si>
  <si>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</si>
  <si>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</si>
  <si>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</si>
  <si>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</si>
  <si>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</si>
  <si>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</si>
  <si>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</si>
  <si>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</si>
  <si>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</si>
  <si>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</si>
  <si>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</si>
  <si>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</si>
  <si>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</si>
  <si>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</si>
  <si>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</si>
  <si>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</si>
  <si>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</si>
  <si>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</si>
  <si>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</si>
  <si>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</si>
  <si>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</si>
  <si>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</si>
  <si>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</si>
  <si>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</si>
  <si>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</si>
  <si>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</si>
  <si>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</si>
  <si>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</si>
  <si>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</si>
  <si>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</si>
  <si>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</si>
  <si>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</si>
  <si>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</si>
  <si>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</si>
  <si>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</si>
  <si>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Sumanaus kaimo kūrimas ir plėtra</t>
  </si>
  <si>
    <t>ŠALČ-LEADER-20VVG-08-01</t>
  </si>
  <si>
    <t>Skatinti integruotą socialinę plėtrą Šalčininkų rajono kaimiškose vietovėse</t>
  </si>
  <si>
    <t>ŠALČ-LEADER-20VVG-06-02</t>
  </si>
  <si>
    <t>Skatinti įtraukių neformalių iniciatyvų ir veiklų plėtrą</t>
  </si>
  <si>
    <t>ŠALČ-LEADER-20VVG-09-03</t>
  </si>
  <si>
    <t>Aplinkai palankaus smulkaus verslo kūrimas ir plėtra</t>
  </si>
  <si>
    <t>ŠALČ-LEADER-20VVG-03-04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</si>
</sst>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0"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sz val="9"/>
      <color indexed="81"/>
      <name val="Tahoma"/>
      <charset val="1"/>
    </font>
    <font>
      <b/>
      <sz val="9"/>
      <color indexed="81"/>
      <name val="Tahoma"/>
      <charset val="1"/>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0">
    <xf numFmtId="0" fontId="0"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7" fillId="0" borderId="0"/>
  </cellStyleXfs>
  <cellXfs count="404">
    <xf numFmtId="0" fontId="0" fillId="0" borderId="0" xfId="0"/>
    <xf numFmtId="0" fontId="11" fillId="0" borderId="0" xfId="0" applyFont="1" applyAlignment="1">
      <alignment vertical="top"/>
    </xf>
    <xf numFmtId="0" fontId="12"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5" xfId="0" applyFont="1" applyFill="1" applyBorder="1" applyAlignment="1">
      <alignment horizontal="center" vertical="top" wrapText="1"/>
    </xf>
    <xf numFmtId="0" fontId="0" fillId="2" borderId="6" xfId="0" applyFill="1" applyBorder="1" applyAlignment="1">
      <alignment vertical="top"/>
    </xf>
    <xf numFmtId="0" fontId="14" fillId="3" borderId="1" xfId="0" applyFont="1" applyFill="1" applyBorder="1" applyAlignment="1">
      <alignment vertical="top"/>
    </xf>
    <xf numFmtId="0" fontId="12" fillId="2" borderId="10" xfId="0" applyFont="1" applyFill="1" applyBorder="1" applyAlignment="1">
      <alignment vertical="top"/>
    </xf>
    <xf numFmtId="0" fontId="0" fillId="2" borderId="1"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16" fillId="0" borderId="0" xfId="0" applyFont="1"/>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7" fillId="0" borderId="14" xfId="0" applyFont="1" applyBorder="1" applyAlignment="1">
      <alignment horizontal="left"/>
    </xf>
    <xf numFmtId="0" fontId="16" fillId="0" borderId="13" xfId="0" applyFont="1" applyBorder="1" applyAlignment="1">
      <alignment horizontal="left"/>
    </xf>
    <xf numFmtId="0" fontId="16" fillId="0" borderId="15" xfId="0" applyFont="1" applyBorder="1" applyAlignment="1">
      <alignment horizontal="left"/>
    </xf>
    <xf numFmtId="0" fontId="17" fillId="0" borderId="16" xfId="0" applyFont="1" applyBorder="1" applyAlignment="1">
      <alignment horizontal="left"/>
    </xf>
    <xf numFmtId="0" fontId="16" fillId="0" borderId="17" xfId="0" applyFont="1" applyBorder="1" applyAlignment="1">
      <alignment horizontal="left"/>
    </xf>
    <xf numFmtId="0" fontId="12" fillId="2" borderId="7" xfId="0" applyFont="1" applyFill="1" applyBorder="1" applyAlignment="1">
      <alignment horizontal="center" vertical="top" wrapText="1"/>
    </xf>
    <xf numFmtId="0" fontId="13" fillId="0" borderId="1" xfId="0" applyFont="1" applyBorder="1" applyAlignment="1" applyProtection="1">
      <alignment vertical="top" wrapText="1"/>
      <protection locked="0"/>
    </xf>
    <xf numFmtId="0" fontId="14" fillId="0" borderId="1" xfId="0" applyFont="1" applyBorder="1" applyAlignment="1" applyProtection="1">
      <alignment vertical="top" wrapText="1"/>
      <protection locked="0"/>
    </xf>
    <xf numFmtId="3" fontId="14" fillId="0" borderId="1" xfId="0" applyNumberFormat="1" applyFont="1" applyBorder="1" applyAlignment="1">
      <alignment horizontal="center" vertical="top"/>
    </xf>
    <xf numFmtId="4" fontId="14" fillId="0" borderId="8" xfId="0" applyNumberFormat="1" applyFont="1" applyBorder="1" applyAlignment="1">
      <alignment horizontal="center" vertical="top"/>
    </xf>
    <xf numFmtId="4" fontId="14" fillId="0" borderId="5" xfId="0" applyNumberFormat="1" applyFont="1" applyBorder="1" applyAlignment="1">
      <alignment horizontal="center" vertical="top"/>
    </xf>
    <xf numFmtId="0" fontId="14"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8"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3" fillId="0" borderId="10" xfId="0" applyFont="1" applyBorder="1" applyAlignment="1" applyProtection="1">
      <alignment vertical="top" wrapText="1"/>
      <protection locked="0"/>
    </xf>
    <xf numFmtId="0" fontId="14" fillId="0" borderId="10" xfId="0" applyFont="1" applyBorder="1" applyAlignment="1" applyProtection="1">
      <alignment vertical="top" wrapText="1"/>
      <protection locked="0"/>
    </xf>
    <xf numFmtId="3" fontId="14" fillId="0" borderId="10" xfId="0" applyNumberFormat="1" applyFont="1" applyBorder="1" applyAlignment="1">
      <alignment horizontal="center" vertical="top"/>
    </xf>
    <xf numFmtId="4" fontId="14"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2" fillId="2" borderId="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25"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6" fillId="2" borderId="1" xfId="0" applyFont="1" applyFill="1" applyBorder="1" applyAlignment="1">
      <alignment horizontal="center" vertical="top" wrapText="1"/>
    </xf>
    <xf numFmtId="0" fontId="29" fillId="0" borderId="1" xfId="0" applyFont="1" applyBorder="1" applyAlignment="1">
      <alignment horizontal="center" vertical="top" wrapText="1"/>
    </xf>
    <xf numFmtId="0" fontId="26" fillId="3" borderId="1" xfId="0" applyFont="1" applyFill="1" applyBorder="1" applyAlignment="1">
      <alignment horizontal="center" vertical="top" wrapText="1"/>
    </xf>
    <xf numFmtId="0" fontId="30" fillId="3" borderId="1" xfId="0" applyFont="1" applyFill="1" applyBorder="1" applyAlignment="1">
      <alignment vertical="top"/>
    </xf>
    <xf numFmtId="14" fontId="30" fillId="0" borderId="1" xfId="0" applyNumberFormat="1" applyFont="1" applyBorder="1" applyAlignment="1">
      <alignment vertical="top"/>
    </xf>
    <xf numFmtId="0" fontId="6" fillId="0" borderId="0" xfId="0" applyFont="1"/>
    <xf numFmtId="0" fontId="32" fillId="0" borderId="0" xfId="0" applyFont="1" applyAlignment="1">
      <alignment vertical="top"/>
    </xf>
    <xf numFmtId="0" fontId="33" fillId="0" borderId="0" xfId="0" applyFont="1" applyAlignment="1">
      <alignment vertical="top"/>
    </xf>
    <xf numFmtId="0" fontId="34" fillId="0" borderId="0" xfId="0" applyFont="1" applyAlignment="1">
      <alignment horizontal="center" vertical="top"/>
    </xf>
    <xf numFmtId="0" fontId="8" fillId="2" borderId="1" xfId="0" applyFont="1" applyFill="1" applyBorder="1" applyAlignment="1">
      <alignment horizontal="center" vertical="center" wrapText="1"/>
    </xf>
    <xf numFmtId="0" fontId="35" fillId="0" borderId="1" xfId="0" applyFont="1" applyBorder="1" applyAlignment="1">
      <alignment horizontal="center" vertical="top" wrapText="1"/>
    </xf>
    <xf numFmtId="0" fontId="8" fillId="3" borderId="1" xfId="0" applyFont="1" applyFill="1" applyBorder="1" applyAlignment="1">
      <alignment horizontal="center" vertical="top" wrapText="1"/>
    </xf>
    <xf numFmtId="1" fontId="8" fillId="3" borderId="1" xfId="0" applyNumberFormat="1" applyFont="1" applyFill="1" applyBorder="1" applyAlignment="1">
      <alignment horizontal="center" vertical="top" wrapText="1"/>
    </xf>
    <xf numFmtId="0" fontId="6" fillId="3" borderId="1" xfId="0" applyFont="1" applyFill="1" applyBorder="1" applyAlignment="1">
      <alignment horizontal="center" vertical="top"/>
    </xf>
    <xf numFmtId="14" fontId="6" fillId="0" borderId="1" xfId="0" applyNumberFormat="1" applyFont="1" applyBorder="1"/>
    <xf numFmtId="1" fontId="6" fillId="3" borderId="1" xfId="0" applyNumberFormat="1" applyFont="1" applyFill="1" applyBorder="1" applyAlignment="1">
      <alignment horizontal="center" vertical="top"/>
    </xf>
    <xf numFmtId="0" fontId="26" fillId="0" borderId="0" xfId="0" applyFont="1" applyAlignment="1">
      <alignment horizontal="center" vertical="top"/>
    </xf>
    <xf numFmtId="0" fontId="28" fillId="0" borderId="0" xfId="0" applyFont="1" applyAlignment="1">
      <alignment horizontal="center" vertical="top"/>
    </xf>
    <xf numFmtId="0" fontId="26" fillId="0" borderId="0" xfId="0" applyFont="1" applyAlignment="1">
      <alignment horizontal="center" vertical="top" wrapText="1"/>
    </xf>
    <xf numFmtId="0" fontId="29" fillId="0" borderId="0" xfId="0" applyFont="1" applyAlignment="1">
      <alignment horizontal="center" vertical="top" wrapText="1"/>
    </xf>
    <xf numFmtId="0" fontId="19" fillId="0" borderId="0" xfId="0" applyFont="1" applyAlignment="1">
      <alignment vertical="top"/>
    </xf>
    <xf numFmtId="0" fontId="19" fillId="0" borderId="0" xfId="0" applyFont="1" applyAlignment="1" applyProtection="1">
      <alignment vertical="top"/>
      <protection locked="0"/>
    </xf>
    <xf numFmtId="0" fontId="23" fillId="0" borderId="0" xfId="0" applyFont="1" applyAlignment="1">
      <alignment vertical="top"/>
    </xf>
    <xf numFmtId="0" fontId="19" fillId="0" borderId="0" xfId="0" applyFont="1" applyAlignment="1">
      <alignment horizontal="left" vertical="top"/>
    </xf>
    <xf numFmtId="0" fontId="19"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center" vertical="top"/>
    </xf>
    <xf numFmtId="0" fontId="9" fillId="0" borderId="0" xfId="0" applyFont="1" applyAlignment="1">
      <alignment vertical="top"/>
    </xf>
    <xf numFmtId="0" fontId="19" fillId="2" borderId="1" xfId="0" applyFont="1" applyFill="1" applyBorder="1" applyAlignment="1">
      <alignment horizontal="center" vertical="top" wrapText="1"/>
    </xf>
    <xf numFmtId="0" fontId="19" fillId="0" borderId="0" xfId="0" applyFont="1" applyAlignment="1">
      <alignment horizontal="center" vertical="top" wrapText="1"/>
    </xf>
    <xf numFmtId="0" fontId="21" fillId="0" borderId="1" xfId="0" applyFont="1" applyBorder="1" applyAlignment="1" applyProtection="1">
      <alignment horizontal="center" vertical="top" wrapText="1"/>
      <protection locked="0"/>
    </xf>
    <xf numFmtId="0" fontId="21" fillId="0" borderId="1" xfId="0" applyFont="1" applyBorder="1" applyAlignment="1">
      <alignment horizontal="center" vertical="top" wrapText="1"/>
    </xf>
    <xf numFmtId="0" fontId="21" fillId="0" borderId="0" xfId="0" applyFont="1" applyAlignment="1">
      <alignment horizontal="center" vertical="top" wrapText="1"/>
    </xf>
    <xf numFmtId="0" fontId="9" fillId="0" borderId="0" xfId="0" applyFont="1" applyAlignment="1" applyProtection="1">
      <alignment vertical="top"/>
      <protection locked="0"/>
    </xf>
    <xf numFmtId="0" fontId="22" fillId="3" borderId="1" xfId="0" applyFont="1" applyFill="1" applyBorder="1" applyAlignment="1">
      <alignment vertical="top"/>
    </xf>
    <xf numFmtId="0" fontId="22" fillId="3" borderId="1" xfId="0" applyFont="1" applyFill="1" applyBorder="1" applyAlignment="1">
      <alignment horizontal="center" vertical="top"/>
    </xf>
    <xf numFmtId="4" fontId="9" fillId="3" borderId="1" xfId="0" applyNumberFormat="1" applyFont="1" applyFill="1" applyBorder="1" applyAlignment="1">
      <alignment vertical="top"/>
    </xf>
    <xf numFmtId="10" fontId="9" fillId="3" borderId="12" xfId="2" applyNumberFormat="1" applyFont="1" applyFill="1" applyBorder="1" applyAlignment="1" applyProtection="1">
      <alignment horizontal="right" vertical="top" wrapText="1"/>
    </xf>
    <xf numFmtId="4" fontId="22" fillId="0" borderId="1" xfId="0" applyNumberFormat="1" applyFont="1" applyBorder="1" applyAlignment="1" applyProtection="1">
      <alignment vertical="top"/>
      <protection locked="0"/>
    </xf>
    <xf numFmtId="0" fontId="23" fillId="0" borderId="0" xfId="0" applyFont="1" applyAlignment="1" applyProtection="1">
      <alignment vertical="top"/>
      <protection locked="0"/>
    </xf>
    <xf numFmtId="0" fontId="9" fillId="0" borderId="0" xfId="0" applyFont="1" applyAlignment="1" applyProtection="1">
      <alignment horizontal="center" vertical="top"/>
      <protection locked="0"/>
    </xf>
    <xf numFmtId="0" fontId="37" fillId="0" borderId="0" xfId="0" applyFont="1" applyAlignment="1">
      <alignment vertical="top"/>
    </xf>
    <xf numFmtId="0" fontId="20" fillId="0" borderId="0" xfId="0" applyFont="1" applyAlignment="1">
      <alignment vertical="top"/>
    </xf>
    <xf numFmtId="0" fontId="13" fillId="3" borderId="1" xfId="0" applyFont="1" applyFill="1" applyBorder="1" applyAlignment="1" applyProtection="1">
      <alignment horizontal="center" vertical="top" wrapText="1"/>
      <protection locked="0"/>
    </xf>
    <xf numFmtId="0" fontId="14" fillId="3" borderId="12" xfId="0" applyFont="1" applyFill="1" applyBorder="1" applyAlignment="1">
      <alignment horizontal="center" vertical="top"/>
    </xf>
    <xf numFmtId="0" fontId="21" fillId="2" borderId="1" xfId="0" applyFont="1" applyFill="1" applyBorder="1" applyAlignment="1" applyProtection="1">
      <alignment horizontal="center" vertical="top" wrapText="1"/>
      <protection locked="0"/>
    </xf>
    <xf numFmtId="4" fontId="19" fillId="2" borderId="12" xfId="0" applyNumberFormat="1" applyFont="1" applyFill="1" applyBorder="1" applyAlignment="1">
      <alignment horizontal="right" vertical="top" wrapText="1"/>
    </xf>
    <xf numFmtId="10" fontId="19" fillId="2" borderId="12" xfId="2" applyNumberFormat="1" applyFont="1" applyFill="1" applyBorder="1" applyAlignment="1" applyProtection="1">
      <alignment horizontal="right" vertical="top" wrapText="1"/>
    </xf>
    <xf numFmtId="4" fontId="19" fillId="2" borderId="1" xfId="0" applyNumberFormat="1" applyFont="1" applyFill="1" applyBorder="1" applyAlignment="1">
      <alignment horizontal="right" vertical="top" wrapText="1"/>
    </xf>
    <xf numFmtId="0" fontId="19" fillId="2" borderId="1" xfId="0" applyFont="1" applyFill="1" applyBorder="1" applyAlignment="1">
      <alignment horizontal="center" vertical="center" wrapText="1"/>
    </xf>
    <xf numFmtId="0" fontId="22" fillId="3" borderId="1" xfId="0" applyFont="1" applyFill="1" applyBorder="1" applyAlignment="1">
      <alignment horizontal="center" vertical="top" wrapText="1"/>
    </xf>
    <xf numFmtId="3" fontId="9"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4" fontId="9" fillId="3" borderId="1" xfId="0" applyNumberFormat="1" applyFont="1" applyFill="1" applyBorder="1" applyAlignment="1">
      <alignment horizontal="center" vertical="center"/>
    </xf>
    <xf numFmtId="10" fontId="9" fillId="3" borderId="12" xfId="2" applyNumberFormat="1" applyFont="1" applyFill="1" applyBorder="1" applyAlignment="1" applyProtection="1">
      <alignment horizontal="center" vertical="center" wrapText="1"/>
    </xf>
    <xf numFmtId="0" fontId="38" fillId="2" borderId="1" xfId="0" applyFont="1" applyFill="1" applyBorder="1" applyAlignment="1">
      <alignment horizontal="center" vertical="top" wrapText="1"/>
    </xf>
    <xf numFmtId="0" fontId="19" fillId="2" borderId="13" xfId="0" applyFont="1" applyFill="1" applyBorder="1" applyAlignment="1">
      <alignment horizontal="center" vertical="center" wrapText="1"/>
    </xf>
    <xf numFmtId="0" fontId="9" fillId="2" borderId="6" xfId="0" applyFont="1" applyFill="1" applyBorder="1" applyAlignment="1">
      <alignment vertical="top"/>
    </xf>
    <xf numFmtId="0" fontId="9" fillId="2" borderId="9" xfId="0" applyFont="1" applyFill="1" applyBorder="1" applyAlignment="1">
      <alignment vertical="top"/>
    </xf>
    <xf numFmtId="0" fontId="36" fillId="2" borderId="1" xfId="0" applyFont="1" applyFill="1" applyBorder="1" applyAlignment="1">
      <alignment horizontal="center" vertical="top" wrapText="1"/>
    </xf>
    <xf numFmtId="1" fontId="19" fillId="2" borderId="1" xfId="0" applyNumberFormat="1" applyFont="1" applyFill="1" applyBorder="1" applyAlignment="1">
      <alignment horizontal="center" vertical="top" wrapText="1"/>
    </xf>
    <xf numFmtId="1" fontId="9" fillId="3" borderId="1" xfId="0" applyNumberFormat="1" applyFont="1" applyFill="1" applyBorder="1" applyAlignment="1">
      <alignment horizontal="center" vertical="center"/>
    </xf>
    <xf numFmtId="1" fontId="22" fillId="0" borderId="1" xfId="0" applyNumberFormat="1" applyFont="1" applyBorder="1" applyAlignment="1">
      <alignment vertical="top"/>
    </xf>
    <xf numFmtId="0" fontId="22" fillId="3" borderId="1" xfId="0" applyFont="1" applyFill="1" applyBorder="1" applyAlignment="1">
      <alignment vertical="top" wrapText="1"/>
    </xf>
    <xf numFmtId="0" fontId="30" fillId="0" borderId="0" xfId="0" applyFont="1" applyAlignment="1">
      <alignment vertical="top"/>
    </xf>
    <xf numFmtId="0" fontId="39" fillId="0" borderId="0" xfId="0" applyFont="1" applyAlignment="1">
      <alignment vertical="top"/>
    </xf>
    <xf numFmtId="0" fontId="40" fillId="0" borderId="0" xfId="0" applyFont="1" applyAlignment="1">
      <alignment horizontal="center"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27" fillId="0" borderId="0" xfId="0" applyFont="1" applyAlignment="1">
      <alignment horizontal="center" vertical="top" wrapText="1"/>
    </xf>
    <xf numFmtId="0" fontId="26" fillId="8" borderId="1" xfId="0" applyFont="1" applyFill="1" applyBorder="1" applyAlignment="1">
      <alignment horizontal="center" vertical="top" wrapText="1"/>
    </xf>
    <xf numFmtId="0" fontId="26" fillId="4" borderId="1" xfId="0" applyFont="1" applyFill="1" applyBorder="1" applyAlignment="1">
      <alignment horizontal="center" vertical="top" wrapText="1"/>
    </xf>
    <xf numFmtId="0" fontId="38" fillId="4" borderId="1" xfId="0" applyFont="1" applyFill="1" applyBorder="1" applyAlignment="1">
      <alignment horizontal="center" vertical="top" wrapText="1"/>
    </xf>
    <xf numFmtId="0" fontId="42" fillId="0" borderId="1" xfId="0" applyFont="1" applyBorder="1" applyAlignment="1">
      <alignment horizontal="center" vertical="top" wrapText="1"/>
    </xf>
    <xf numFmtId="0" fontId="29" fillId="0" borderId="0" xfId="0" applyFont="1" applyAlignment="1">
      <alignment horizontal="right" vertical="top" wrapText="1"/>
    </xf>
    <xf numFmtId="0" fontId="29" fillId="3" borderId="1" xfId="0" applyFont="1" applyFill="1" applyBorder="1" applyAlignment="1">
      <alignment horizontal="center" vertical="top" wrapText="1"/>
    </xf>
    <xf numFmtId="0" fontId="42" fillId="3" borderId="1" xfId="0" applyFont="1" applyFill="1" applyBorder="1" applyAlignment="1">
      <alignment horizontal="center" vertical="top" wrapText="1"/>
    </xf>
    <xf numFmtId="0" fontId="42" fillId="0" borderId="0" xfId="0" applyFont="1" applyAlignment="1">
      <alignment horizontal="right" vertical="top" wrapText="1"/>
    </xf>
    <xf numFmtId="0" fontId="42" fillId="0" borderId="0" xfId="0" applyFont="1" applyAlignment="1">
      <alignment horizontal="center" vertical="top" wrapText="1"/>
    </xf>
    <xf numFmtId="0" fontId="30" fillId="0" borderId="0" xfId="0" applyFont="1" applyAlignment="1">
      <alignment horizontal="center" vertical="top"/>
    </xf>
    <xf numFmtId="0" fontId="30" fillId="3" borderId="1" xfId="0" applyFont="1" applyFill="1" applyBorder="1" applyAlignment="1">
      <alignment horizontal="left" vertical="top"/>
    </xf>
    <xf numFmtId="0" fontId="30" fillId="0" borderId="1" xfId="0" applyFont="1" applyBorder="1"/>
    <xf numFmtId="4" fontId="30" fillId="0" borderId="1" xfId="0" applyNumberFormat="1" applyFont="1" applyBorder="1"/>
    <xf numFmtId="0" fontId="30" fillId="0" borderId="5" xfId="0" applyFont="1" applyBorder="1" applyAlignment="1">
      <alignment horizontal="left" vertical="top"/>
    </xf>
    <xf numFmtId="0" fontId="30" fillId="0" borderId="1" xfId="0" applyFont="1" applyBorder="1" applyAlignment="1">
      <alignment horizontal="left" vertical="top"/>
    </xf>
    <xf numFmtId="14" fontId="30" fillId="0" borderId="1" xfId="0" applyNumberFormat="1" applyFont="1" applyBorder="1"/>
    <xf numFmtId="0" fontId="28" fillId="0" borderId="1" xfId="0" applyFont="1" applyBorder="1"/>
    <xf numFmtId="0" fontId="28" fillId="5" borderId="1" xfId="0" applyFont="1" applyFill="1" applyBorder="1"/>
    <xf numFmtId="0" fontId="43" fillId="0" borderId="0" xfId="0" applyFont="1"/>
    <xf numFmtId="4" fontId="31" fillId="0" borderId="1" xfId="0" applyNumberFormat="1" applyFont="1" applyBorder="1"/>
    <xf numFmtId="4" fontId="44" fillId="0" borderId="1" xfId="0" applyNumberFormat="1" applyFont="1" applyBorder="1"/>
    <xf numFmtId="0" fontId="30" fillId="0" borderId="1" xfId="0" applyFont="1" applyBorder="1" applyAlignment="1">
      <alignment wrapText="1"/>
    </xf>
    <xf numFmtId="0" fontId="30" fillId="0" borderId="1" xfId="0" applyFont="1" applyBorder="1" applyAlignment="1">
      <alignment horizontal="left"/>
    </xf>
    <xf numFmtId="0" fontId="28" fillId="0" borderId="0" xfId="0" applyFont="1"/>
    <xf numFmtId="0" fontId="47" fillId="0" borderId="0" xfId="0" applyFont="1" applyAlignment="1">
      <alignment vertical="top"/>
    </xf>
    <xf numFmtId="0" fontId="47" fillId="0" borderId="0" xfId="0" applyFont="1" applyAlignment="1">
      <alignment vertical="top" wrapText="1"/>
    </xf>
    <xf numFmtId="0" fontId="48" fillId="0" borderId="0" xfId="0" applyFont="1" applyAlignment="1">
      <alignment vertical="top"/>
    </xf>
    <xf numFmtId="0" fontId="49" fillId="0" borderId="0" xfId="0" applyFont="1" applyAlignment="1">
      <alignment horizontal="center" vertical="top" wrapText="1"/>
    </xf>
    <xf numFmtId="0" fontId="47" fillId="0" borderId="0" xfId="0" applyFont="1" applyAlignment="1">
      <alignment horizontal="center" vertical="top" wrapText="1"/>
    </xf>
    <xf numFmtId="0" fontId="49" fillId="0" borderId="0" xfId="0" applyFont="1" applyAlignment="1">
      <alignment vertical="top" wrapText="1"/>
    </xf>
    <xf numFmtId="0" fontId="50" fillId="2" borderId="2" xfId="0"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 xfId="0" applyFont="1" applyFill="1" applyBorder="1" applyAlignment="1">
      <alignment vertical="top" wrapText="1"/>
    </xf>
    <xf numFmtId="0" fontId="51" fillId="0" borderId="6" xfId="0" applyFont="1" applyBorder="1" applyAlignment="1">
      <alignment horizontal="center" vertical="top" wrapText="1"/>
    </xf>
    <xf numFmtId="0" fontId="51" fillId="0" borderId="1" xfId="0" applyFont="1" applyBorder="1" applyAlignment="1">
      <alignment horizontal="center" vertical="top" wrapText="1"/>
    </xf>
    <xf numFmtId="0" fontId="51" fillId="0" borderId="8" xfId="0" applyFont="1" applyBorder="1" applyAlignment="1">
      <alignment vertical="top" wrapText="1"/>
    </xf>
    <xf numFmtId="0" fontId="51" fillId="0" borderId="20" xfId="0" applyFont="1" applyBorder="1" applyAlignment="1">
      <alignment horizontal="center" vertical="top" wrapText="1"/>
    </xf>
    <xf numFmtId="0" fontId="51" fillId="0" borderId="13" xfId="0" applyFont="1" applyBorder="1" applyAlignment="1">
      <alignment horizontal="center" vertical="top" wrapText="1"/>
    </xf>
    <xf numFmtId="0" fontId="51" fillId="0" borderId="21" xfId="0" applyFont="1" applyBorder="1" applyAlignment="1">
      <alignment vertical="top" wrapText="1"/>
    </xf>
    <xf numFmtId="0" fontId="51" fillId="0" borderId="9" xfId="0" applyFont="1" applyBorder="1" applyAlignment="1">
      <alignment horizontal="center" vertical="top" wrapText="1"/>
    </xf>
    <xf numFmtId="0" fontId="51" fillId="0" borderId="10" xfId="0" applyFont="1" applyBorder="1" applyAlignment="1">
      <alignment horizontal="center" vertical="top" wrapText="1"/>
    </xf>
    <xf numFmtId="0" fontId="51" fillId="0" borderId="11" xfId="0" applyFont="1" applyBorder="1" applyAlignment="1">
      <alignment vertical="top" wrapText="1"/>
    </xf>
    <xf numFmtId="0" fontId="51" fillId="0" borderId="0" xfId="0" applyFont="1" applyAlignment="1">
      <alignment horizontal="center" vertical="top" wrapText="1"/>
    </xf>
    <xf numFmtId="0" fontId="50" fillId="0" borderId="0" xfId="0" applyFont="1" applyAlignment="1">
      <alignment horizontal="center" vertical="top" wrapText="1"/>
    </xf>
    <xf numFmtId="0" fontId="51" fillId="0" borderId="0" xfId="0" applyFont="1" applyAlignment="1">
      <alignment vertical="top" wrapText="1"/>
    </xf>
    <xf numFmtId="0" fontId="47" fillId="0" borderId="0" xfId="0" applyFont="1" applyAlignment="1">
      <alignment horizontal="center" vertical="center"/>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1" fillId="9" borderId="6" xfId="0" applyFont="1" applyFill="1" applyBorder="1" applyAlignment="1">
      <alignment horizontal="left" vertical="top"/>
    </xf>
    <xf numFmtId="0" fontId="51" fillId="10" borderId="6" xfId="0" applyFont="1" applyFill="1" applyBorder="1" applyAlignment="1">
      <alignment horizontal="left" vertical="top"/>
    </xf>
    <xf numFmtId="0" fontId="51" fillId="11" borderId="6" xfId="0" applyFont="1" applyFill="1" applyBorder="1" applyAlignment="1">
      <alignment horizontal="left" vertical="top"/>
    </xf>
    <xf numFmtId="0" fontId="51" fillId="11" borderId="9" xfId="0" applyFont="1" applyFill="1" applyBorder="1" applyAlignment="1">
      <alignment horizontal="left" vertical="top"/>
    </xf>
    <xf numFmtId="0" fontId="50" fillId="0" borderId="6" xfId="0" applyFont="1" applyBorder="1" applyAlignment="1">
      <alignment horizontal="center" vertical="top" wrapText="1"/>
    </xf>
    <xf numFmtId="0" fontId="56" fillId="0" borderId="8" xfId="0" applyFont="1" applyBorder="1" applyAlignment="1">
      <alignment vertical="top" wrapText="1"/>
    </xf>
    <xf numFmtId="0" fontId="50" fillId="0" borderId="9" xfId="0" applyFont="1" applyBorder="1" applyAlignment="1">
      <alignment horizontal="center" vertical="top" wrapText="1"/>
    </xf>
    <xf numFmtId="0" fontId="57" fillId="2" borderId="24" xfId="0" applyFont="1" applyFill="1" applyBorder="1" applyAlignment="1" applyProtection="1">
      <alignment horizontal="center" vertical="top" wrapText="1"/>
      <protection locked="0"/>
    </xf>
    <xf numFmtId="0" fontId="50" fillId="0" borderId="25" xfId="0" applyFont="1" applyBorder="1" applyAlignment="1">
      <alignment horizontal="center" vertical="top" wrapText="1"/>
    </xf>
    <xf numFmtId="0" fontId="50" fillId="0" borderId="26" xfId="0" applyFont="1" applyBorder="1" applyAlignment="1">
      <alignment horizontal="center" vertical="top" wrapText="1"/>
    </xf>
    <xf numFmtId="0" fontId="57" fillId="2" borderId="2" xfId="0" applyFont="1" applyFill="1" applyBorder="1" applyAlignment="1" applyProtection="1">
      <alignment horizontal="center" vertical="top" wrapText="1"/>
      <protection locked="0"/>
    </xf>
    <xf numFmtId="0" fontId="57" fillId="2" borderId="4" xfId="0" applyFont="1" applyFill="1" applyBorder="1" applyAlignment="1" applyProtection="1">
      <alignment horizontal="center" vertical="top" wrapText="1"/>
      <protection locked="0"/>
    </xf>
    <xf numFmtId="0" fontId="58" fillId="2" borderId="4" xfId="0" applyFont="1" applyFill="1" applyBorder="1" applyAlignment="1">
      <alignment vertical="top" wrapText="1"/>
    </xf>
    <xf numFmtId="0" fontId="50" fillId="7" borderId="6" xfId="0" applyFont="1" applyFill="1" applyBorder="1" applyAlignment="1">
      <alignment horizontal="center" vertical="top" wrapText="1"/>
    </xf>
    <xf numFmtId="0" fontId="50" fillId="7" borderId="8" xfId="0" applyFont="1" applyFill="1" applyBorder="1" applyAlignment="1">
      <alignment horizontal="center" vertical="top" wrapText="1"/>
    </xf>
    <xf numFmtId="0" fontId="50" fillId="7" borderId="9" xfId="0" applyFont="1" applyFill="1" applyBorder="1" applyAlignment="1">
      <alignment horizontal="center" vertical="top" wrapText="1"/>
    </xf>
    <xf numFmtId="0" fontId="50" fillId="7" borderId="11" xfId="0" applyFont="1" applyFill="1" applyBorder="1" applyAlignment="1">
      <alignment horizontal="center" vertical="top" wrapText="1"/>
    </xf>
    <xf numFmtId="0" fontId="50" fillId="7" borderId="22" xfId="0" applyFont="1" applyFill="1" applyBorder="1" applyAlignment="1">
      <alignment horizontal="center" vertical="top" wrapText="1"/>
    </xf>
    <xf numFmtId="0" fontId="50" fillId="7" borderId="23" xfId="0" applyFont="1" applyFill="1" applyBorder="1" applyAlignment="1">
      <alignment horizontal="center" vertical="top" wrapText="1"/>
    </xf>
    <xf numFmtId="0" fontId="26" fillId="12" borderId="1" xfId="0" applyFont="1" applyFill="1" applyBorder="1" applyAlignment="1">
      <alignment horizontal="center" vertical="top" wrapText="1"/>
    </xf>
    <xf numFmtId="0" fontId="38" fillId="0" borderId="0" xfId="0" applyFont="1" applyAlignment="1">
      <alignment vertical="top"/>
    </xf>
    <xf numFmtId="0" fontId="59" fillId="0" borderId="0" xfId="0" applyFont="1" applyAlignment="1">
      <alignment vertical="top"/>
    </xf>
    <xf numFmtId="0" fontId="39" fillId="0" borderId="0" xfId="0" applyFont="1" applyAlignment="1">
      <alignment vertical="top" wrapText="1"/>
    </xf>
    <xf numFmtId="0" fontId="38" fillId="2" borderId="12" xfId="0" applyFont="1" applyFill="1" applyBorder="1" applyAlignment="1">
      <alignment horizontal="center" vertical="top" wrapText="1"/>
    </xf>
    <xf numFmtId="4" fontId="38" fillId="4" borderId="1" xfId="0" applyNumberFormat="1" applyFont="1" applyFill="1" applyBorder="1" applyAlignment="1">
      <alignment horizontal="center" vertical="top" wrapText="1"/>
    </xf>
    <xf numFmtId="3" fontId="38" fillId="4" borderId="1" xfId="0" applyNumberFormat="1" applyFont="1" applyFill="1" applyBorder="1" applyAlignment="1">
      <alignment horizontal="center" vertical="top" wrapText="1"/>
    </xf>
    <xf numFmtId="164" fontId="38" fillId="4" borderId="1" xfId="0" applyNumberFormat="1" applyFont="1" applyFill="1" applyBorder="1" applyAlignment="1">
      <alignment horizontal="center" vertical="top" wrapText="1"/>
    </xf>
    <xf numFmtId="0" fontId="30" fillId="3" borderId="1" xfId="0" applyFont="1" applyFill="1" applyBorder="1" applyAlignment="1">
      <alignment horizontal="center" vertical="top"/>
    </xf>
    <xf numFmtId="4" fontId="30" fillId="3" borderId="1" xfId="0" applyNumberFormat="1" applyFont="1" applyFill="1" applyBorder="1" applyAlignment="1">
      <alignment vertical="top"/>
    </xf>
    <xf numFmtId="3" fontId="30" fillId="3" borderId="1" xfId="0" applyNumberFormat="1" applyFont="1" applyFill="1" applyBorder="1" applyAlignment="1">
      <alignment horizontal="center" vertical="top"/>
    </xf>
    <xf numFmtId="164" fontId="30" fillId="3" borderId="1" xfId="0" applyNumberFormat="1" applyFont="1" applyFill="1" applyBorder="1" applyAlignment="1">
      <alignment horizontal="center" vertical="top" wrapText="1"/>
    </xf>
    <xf numFmtId="0" fontId="60" fillId="0" borderId="1" xfId="0" applyFont="1" applyBorder="1" applyAlignment="1">
      <alignment wrapText="1"/>
    </xf>
    <xf numFmtId="0" fontId="44" fillId="3" borderId="1" xfId="0" applyFont="1" applyFill="1" applyBorder="1" applyAlignment="1">
      <alignment horizontal="center" vertical="center" wrapText="1"/>
    </xf>
    <xf numFmtId="0" fontId="44" fillId="0" borderId="1" xfId="0" applyFont="1" applyBorder="1"/>
    <xf numFmtId="0" fontId="62" fillId="3" borderId="1" xfId="0" applyFont="1" applyFill="1" applyBorder="1" applyAlignment="1">
      <alignment vertical="center" wrapText="1"/>
    </xf>
    <xf numFmtId="0" fontId="44" fillId="3" borderId="1" xfId="0" applyFont="1" applyFill="1" applyBorder="1" applyAlignment="1">
      <alignment vertical="center" wrapText="1"/>
    </xf>
    <xf numFmtId="0" fontId="61" fillId="0" borderId="1" xfId="0" applyFont="1" applyBorder="1"/>
    <xf numFmtId="0" fontId="0" fillId="13" borderId="1" xfId="0" applyFill="1" applyBorder="1" applyAlignment="1">
      <alignment vertical="top"/>
    </xf>
    <xf numFmtId="0" fontId="8" fillId="2" borderId="1" xfId="0" applyFont="1" applyFill="1" applyBorder="1" applyAlignment="1">
      <alignment horizontal="center" vertical="top" wrapText="1"/>
    </xf>
    <xf numFmtId="0" fontId="12" fillId="2" borderId="29" xfId="0" applyFont="1" applyFill="1" applyBorder="1" applyAlignment="1">
      <alignment horizontal="center" vertical="top" wrapText="1"/>
    </xf>
    <xf numFmtId="4" fontId="12" fillId="13" borderId="8" xfId="1" applyNumberFormat="1" applyFont="1" applyFill="1" applyBorder="1" applyAlignment="1">
      <alignment horizontal="center" vertical="top" wrapText="1"/>
    </xf>
    <xf numFmtId="0" fontId="12" fillId="13" borderId="1" xfId="0" applyFont="1" applyFill="1" applyBorder="1" applyAlignment="1">
      <alignment horizontal="center" vertical="top" wrapText="1"/>
    </xf>
    <xf numFmtId="4" fontId="12" fillId="13" borderId="5" xfId="0" applyNumberFormat="1" applyFont="1" applyFill="1" applyBorder="1" applyAlignment="1">
      <alignment horizontal="center" vertical="top" wrapText="1"/>
    </xf>
    <xf numFmtId="0" fontId="30" fillId="3" borderId="1" xfId="0" applyFont="1" applyFill="1" applyBorder="1" applyAlignment="1">
      <alignment vertical="top" wrapText="1"/>
    </xf>
    <xf numFmtId="0" fontId="48" fillId="0" borderId="0" xfId="0" applyFont="1" applyAlignment="1">
      <alignment horizontal="left" vertical="top"/>
    </xf>
    <xf numFmtId="0" fontId="63" fillId="0" borderId="0" xfId="0" applyFont="1" applyAlignment="1">
      <alignment vertical="top"/>
    </xf>
    <xf numFmtId="0" fontId="38" fillId="6" borderId="1" xfId="0" applyFont="1" applyFill="1" applyBorder="1" applyAlignment="1">
      <alignment horizontal="center" vertical="top" wrapText="1"/>
    </xf>
    <xf numFmtId="0" fontId="38" fillId="14" borderId="1" xfId="0" applyFont="1" applyFill="1" applyBorder="1" applyAlignment="1">
      <alignment horizontal="center" vertical="top" wrapText="1"/>
    </xf>
    <xf numFmtId="0" fontId="38" fillId="15" borderId="1" xfId="0" applyFont="1" applyFill="1" applyBorder="1" applyAlignment="1">
      <alignment horizontal="center" vertical="top" wrapText="1"/>
    </xf>
    <xf numFmtId="166" fontId="38" fillId="4" borderId="1" xfId="0" applyNumberFormat="1" applyFont="1" applyFill="1" applyBorder="1" applyAlignment="1">
      <alignment horizontal="center" vertical="top" wrapText="1"/>
    </xf>
    <xf numFmtId="167" fontId="38" fillId="4" borderId="1" xfId="0" applyNumberFormat="1" applyFont="1" applyFill="1" applyBorder="1" applyAlignment="1">
      <alignment horizontal="center" vertical="top" wrapText="1"/>
    </xf>
    <xf numFmtId="166" fontId="38" fillId="4" borderId="1" xfId="0" applyNumberFormat="1" applyFont="1" applyFill="1" applyBorder="1" applyAlignment="1">
      <alignment vertical="top"/>
    </xf>
    <xf numFmtId="166" fontId="30" fillId="3" borderId="1" xfId="0" applyNumberFormat="1" applyFont="1" applyFill="1" applyBorder="1" applyAlignment="1">
      <alignment vertical="top"/>
    </xf>
    <xf numFmtId="167" fontId="30"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2"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2" fillId="3" borderId="1" xfId="0" applyFont="1" applyFill="1" applyBorder="1" applyAlignment="1">
      <alignment horizontal="center" vertical="top" wrapText="1"/>
    </xf>
    <xf numFmtId="0" fontId="12" fillId="3" borderId="1" xfId="0" applyFont="1" applyFill="1" applyBorder="1" applyAlignment="1">
      <alignment vertical="top"/>
    </xf>
    <xf numFmtId="0" fontId="12" fillId="3" borderId="12" xfId="0" applyFont="1" applyFill="1" applyBorder="1" applyAlignment="1">
      <alignment horizontal="center" vertical="top" wrapText="1"/>
    </xf>
    <xf numFmtId="0" fontId="19" fillId="3" borderId="1" xfId="0" applyFont="1" applyFill="1" applyBorder="1" applyAlignment="1">
      <alignment horizontal="center" vertical="top" wrapText="1"/>
    </xf>
    <xf numFmtId="0" fontId="21" fillId="3" borderId="1" xfId="0" applyFont="1" applyFill="1" applyBorder="1" applyAlignment="1" applyProtection="1">
      <alignment horizontal="center" vertical="top" wrapText="1"/>
      <protection locked="0"/>
    </xf>
    <xf numFmtId="0" fontId="21" fillId="3" borderId="12" xfId="0" applyFont="1" applyFill="1" applyBorder="1" applyAlignment="1" applyProtection="1">
      <alignment horizontal="center" vertical="top" wrapText="1"/>
      <protection locked="0"/>
    </xf>
    <xf numFmtId="4" fontId="19" fillId="3" borderId="12" xfId="0" applyNumberFormat="1" applyFont="1" applyFill="1" applyBorder="1" applyAlignment="1">
      <alignment horizontal="center" vertical="top" wrapText="1"/>
    </xf>
    <xf numFmtId="3" fontId="19" fillId="3" borderId="12" xfId="0" applyNumberFormat="1" applyFont="1" applyFill="1" applyBorder="1" applyAlignment="1">
      <alignment horizontal="center" vertical="top" wrapText="1"/>
    </xf>
    <xf numFmtId="10" fontId="19" fillId="3" borderId="12" xfId="2" applyNumberFormat="1" applyFont="1" applyFill="1" applyBorder="1" applyAlignment="1" applyProtection="1">
      <alignment horizontal="center" vertical="top" wrapText="1"/>
    </xf>
    <xf numFmtId="4" fontId="19" fillId="3" borderId="1" xfId="0" applyNumberFormat="1" applyFont="1" applyFill="1" applyBorder="1" applyAlignment="1">
      <alignment horizontal="center" vertical="top" wrapText="1"/>
    </xf>
    <xf numFmtId="0" fontId="9" fillId="3" borderId="1" xfId="0" applyFont="1" applyFill="1" applyBorder="1" applyAlignment="1">
      <alignment vertical="top"/>
    </xf>
    <xf numFmtId="0" fontId="9" fillId="16" borderId="1" xfId="0" applyFont="1" applyFill="1" applyBorder="1" applyAlignment="1">
      <alignment vertical="top"/>
    </xf>
    <xf numFmtId="0" fontId="19" fillId="16" borderId="1" xfId="0" applyFont="1" applyFill="1" applyBorder="1" applyAlignment="1">
      <alignment horizontal="center" vertical="top" wrapText="1"/>
    </xf>
    <xf numFmtId="0" fontId="0" fillId="16" borderId="5" xfId="0" applyFill="1" applyBorder="1" applyAlignment="1">
      <alignment vertical="top"/>
    </xf>
    <xf numFmtId="0" fontId="29" fillId="5" borderId="1" xfId="0" applyFont="1" applyFill="1" applyBorder="1" applyAlignment="1">
      <alignment horizontal="center" vertical="top" wrapText="1"/>
    </xf>
    <xf numFmtId="168" fontId="38" fillId="4" borderId="1" xfId="0" applyNumberFormat="1" applyFont="1" applyFill="1" applyBorder="1" applyAlignment="1">
      <alignment horizontal="center" vertical="top" wrapText="1"/>
    </xf>
    <xf numFmtId="167" fontId="64" fillId="4" borderId="1" xfId="0" applyNumberFormat="1" applyFont="1" applyFill="1" applyBorder="1" applyAlignment="1">
      <alignment horizontal="center" vertical="top" wrapText="1"/>
    </xf>
    <xf numFmtId="0" fontId="26" fillId="0" borderId="0" xfId="0" applyFont="1" applyAlignment="1">
      <alignment horizontal="left" vertical="top"/>
    </xf>
    <xf numFmtId="0" fontId="39" fillId="0" borderId="0" xfId="0" applyFont="1" applyAlignment="1">
      <alignment horizontal="left" vertical="top"/>
    </xf>
    <xf numFmtId="166" fontId="38" fillId="4" borderId="1" xfId="6" applyNumberFormat="1" applyFont="1" applyFill="1" applyBorder="1" applyAlignment="1" applyProtection="1">
      <alignment horizontal="center" vertical="top" wrapText="1"/>
    </xf>
    <xf numFmtId="165" fontId="38" fillId="4" borderId="1" xfId="6" applyNumberFormat="1" applyFont="1" applyFill="1" applyBorder="1" applyAlignment="1" applyProtection="1">
      <alignment horizontal="center" vertical="top" wrapText="1"/>
    </xf>
    <xf numFmtId="166" fontId="38" fillId="3" borderId="1" xfId="0" applyNumberFormat="1" applyFont="1" applyFill="1" applyBorder="1" applyAlignment="1">
      <alignment horizontal="center" vertical="top"/>
    </xf>
    <xf numFmtId="165" fontId="38" fillId="3" borderId="1" xfId="6" applyNumberFormat="1" applyFont="1" applyFill="1" applyBorder="1" applyAlignment="1" applyProtection="1">
      <alignment horizontal="center" vertical="top" wrapText="1"/>
    </xf>
    <xf numFmtId="0" fontId="10" fillId="0" borderId="0" xfId="0" applyFont="1" applyAlignment="1">
      <alignment vertical="top"/>
    </xf>
    <xf numFmtId="0" fontId="38" fillId="3" borderId="1" xfId="0" applyFont="1" applyFill="1" applyBorder="1" applyAlignment="1">
      <alignment vertical="top"/>
    </xf>
    <xf numFmtId="0" fontId="42" fillId="4" borderId="1" xfId="0" applyFont="1" applyFill="1" applyBorder="1" applyAlignment="1">
      <alignment horizontal="center" vertical="top" wrapText="1"/>
    </xf>
    <xf numFmtId="0" fontId="65"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3" fontId="66" fillId="3" borderId="1" xfId="0" applyNumberFormat="1" applyFont="1" applyFill="1" applyBorder="1" applyAlignment="1">
      <alignment horizontal="center" vertical="top"/>
    </xf>
    <xf numFmtId="0" fontId="66" fillId="3" borderId="1" xfId="0" applyFont="1" applyFill="1" applyBorder="1" applyAlignment="1">
      <alignment vertical="top" wrapText="1"/>
    </xf>
    <xf numFmtId="3" fontId="64" fillId="4" borderId="1" xfId="0" applyNumberFormat="1" applyFont="1" applyFill="1" applyBorder="1" applyAlignment="1">
      <alignment horizontal="center" vertical="top" wrapText="1"/>
    </xf>
    <xf numFmtId="0" fontId="38" fillId="2" borderId="1" xfId="0" applyFont="1" applyFill="1" applyBorder="1" applyAlignment="1">
      <alignment horizontal="center" vertical="center" wrapText="1"/>
    </xf>
    <xf numFmtId="2" fontId="30" fillId="3" borderId="1" xfId="6" applyNumberFormat="1" applyFont="1" applyFill="1" applyBorder="1" applyAlignment="1" applyProtection="1">
      <alignment vertical="top"/>
    </xf>
    <xf numFmtId="2" fontId="64" fillId="4" borderId="1" xfId="6" applyNumberFormat="1" applyFont="1" applyFill="1" applyBorder="1" applyAlignment="1" applyProtection="1">
      <alignment vertical="top"/>
    </xf>
    <xf numFmtId="0" fontId="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4" fillId="0" borderId="1" xfId="0" applyNumberFormat="1" applyFont="1" applyBorder="1" applyAlignment="1">
      <alignment vertical="center"/>
    </xf>
    <xf numFmtId="4" fontId="14" fillId="13" borderId="1" xfId="0" applyNumberFormat="1" applyFont="1" applyFill="1" applyBorder="1" applyAlignment="1">
      <alignment vertical="center"/>
    </xf>
    <xf numFmtId="4" fontId="64" fillId="13" borderId="1" xfId="0" applyNumberFormat="1" applyFont="1" applyFill="1" applyBorder="1" applyAlignment="1">
      <alignment vertical="center"/>
    </xf>
    <xf numFmtId="9" fontId="30" fillId="13" borderId="1" xfId="2" applyFont="1" applyFill="1" applyBorder="1" applyAlignment="1">
      <alignment horizontal="center" vertical="top"/>
    </xf>
    <xf numFmtId="0" fontId="0" fillId="0" borderId="1" xfId="0" applyBorder="1" applyAlignment="1">
      <alignment wrapText="1"/>
    </xf>
    <xf numFmtId="165" fontId="66" fillId="0" borderId="1" xfId="6" applyNumberFormat="1" applyFont="1" applyFill="1" applyBorder="1" applyAlignment="1" applyProtection="1">
      <alignment vertical="center" wrapText="1"/>
    </xf>
    <xf numFmtId="0" fontId="4"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7" fillId="2" borderId="6" xfId="0" applyFont="1" applyFill="1" applyBorder="1"/>
    <xf numFmtId="0" fontId="7" fillId="0" borderId="1" xfId="0" applyFont="1" applyBorder="1" applyAlignment="1" applyProtection="1">
      <alignment horizontal="center" wrapText="1"/>
      <protection locked="0"/>
    </xf>
    <xf numFmtId="0" fontId="12" fillId="2" borderId="6" xfId="0" applyFont="1" applyFill="1" applyBorder="1"/>
    <xf numFmtId="0" fontId="12" fillId="3" borderId="1" xfId="0" applyFont="1" applyFill="1" applyBorder="1" applyAlignment="1">
      <alignment horizontal="center" wrapText="1"/>
    </xf>
    <xf numFmtId="0" fontId="11"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2" fillId="0" borderId="6" xfId="0" applyFont="1" applyBorder="1"/>
    <xf numFmtId="0" fontId="24"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69" fillId="0" borderId="0" xfId="0" applyFont="1"/>
    <xf numFmtId="0" fontId="68"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3"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7" fillId="0" borderId="1" xfId="0" applyNumberFormat="1" applyFont="1" applyBorder="1" applyAlignment="1">
      <alignment horizontal="center" wrapText="1"/>
    </xf>
    <xf numFmtId="0" fontId="8" fillId="13" borderId="1" xfId="0" applyFont="1" applyFill="1" applyBorder="1" applyAlignment="1" applyProtection="1">
      <alignment horizontal="center" wrapText="1"/>
      <protection locked="0"/>
    </xf>
    <xf numFmtId="0" fontId="3" fillId="0" borderId="0" xfId="0" applyFont="1" applyAlignment="1">
      <alignment horizontal="center"/>
    </xf>
    <xf numFmtId="2" fontId="7" fillId="13" borderId="8" xfId="0" applyNumberFormat="1" applyFont="1" applyFill="1" applyBorder="1" applyAlignment="1">
      <alignment horizontal="center" wrapText="1"/>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7" fillId="0" borderId="1" xfId="0" applyFont="1" applyBorder="1"/>
    <xf numFmtId="0" fontId="7" fillId="0" borderId="1" xfId="0" applyFont="1" applyBorder="1" applyAlignment="1">
      <alignment wrapText="1"/>
    </xf>
    <xf numFmtId="0" fontId="0" fillId="3" borderId="1" xfId="0" applyFill="1" applyBorder="1"/>
    <xf numFmtId="0" fontId="12" fillId="3" borderId="6" xfId="0" applyFont="1" applyFill="1" applyBorder="1"/>
    <xf numFmtId="0" fontId="12" fillId="3" borderId="9" xfId="0" applyFont="1" applyFill="1" applyBorder="1"/>
    <xf numFmtId="0" fontId="70" fillId="0" borderId="0" xfId="0" applyFont="1"/>
    <xf numFmtId="0" fontId="12" fillId="8" borderId="6" xfId="0" applyFont="1" applyFill="1" applyBorder="1"/>
    <xf numFmtId="0" fontId="3" fillId="13" borderId="1" xfId="0" applyFont="1" applyFill="1" applyBorder="1" applyAlignment="1" applyProtection="1">
      <alignment horizontal="center" wrapText="1"/>
      <protection locked="0"/>
    </xf>
    <xf numFmtId="2" fontId="0" fillId="3" borderId="1" xfId="0" applyNumberFormat="1" applyFill="1" applyBorder="1"/>
    <xf numFmtId="2" fontId="8"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5" fillId="0" borderId="1" xfId="0" applyFont="1" applyBorder="1" applyAlignment="1">
      <alignment vertical="center" wrapText="1"/>
    </xf>
    <xf numFmtId="0" fontId="8" fillId="0" borderId="0" xfId="0" applyFont="1"/>
    <xf numFmtId="0" fontId="0" fillId="2" borderId="1" xfId="0" applyFill="1" applyBorder="1" applyAlignment="1">
      <alignment wrapText="1"/>
    </xf>
    <xf numFmtId="0" fontId="24" fillId="0" borderId="0" xfId="0" applyFont="1"/>
    <xf numFmtId="0" fontId="37" fillId="0" borderId="0" xfId="0" applyFont="1" applyAlignment="1">
      <alignment horizontal="left" vertical="top"/>
    </xf>
    <xf numFmtId="0" fontId="35" fillId="2" borderId="1" xfId="0" applyFont="1" applyFill="1" applyBorder="1" applyAlignment="1">
      <alignment horizontal="left" vertical="center"/>
    </xf>
    <xf numFmtId="0" fontId="0" fillId="2" borderId="1" xfId="0" applyFill="1" applyBorder="1" applyAlignment="1">
      <alignment horizontal="left"/>
    </xf>
    <xf numFmtId="0" fontId="11" fillId="0" borderId="0" xfId="0" applyFont="1" applyAlignment="1">
      <alignment horizontal="left" vertical="top"/>
    </xf>
    <xf numFmtId="0" fontId="37" fillId="0" borderId="0" xfId="0" applyFont="1" applyAlignment="1">
      <alignment horizontal="left" vertical="center" wrapText="1"/>
    </xf>
    <xf numFmtId="0" fontId="2" fillId="0" borderId="0" xfId="0" applyFont="1" applyAlignment="1">
      <alignment horizontal="left" vertical="top"/>
    </xf>
    <xf numFmtId="0" fontId="2" fillId="0" borderId="0" xfId="0" applyFont="1" applyAlignment="1">
      <alignment vertical="top"/>
    </xf>
    <xf numFmtId="0" fontId="72" fillId="0" borderId="0" xfId="0" applyFont="1"/>
    <xf numFmtId="0" fontId="73" fillId="0" borderId="0" xfId="0" applyFont="1" applyAlignment="1">
      <alignment horizontal="left" vertical="top"/>
    </xf>
    <xf numFmtId="0" fontId="74" fillId="0" borderId="0" xfId="0" applyFont="1" applyAlignment="1">
      <alignment vertical="top"/>
    </xf>
    <xf numFmtId="0" fontId="75" fillId="0" borderId="0" xfId="0" applyFont="1" applyAlignment="1">
      <alignment vertical="top"/>
    </xf>
    <xf numFmtId="0" fontId="22" fillId="0" borderId="0" xfId="0" applyFont="1" applyAlignment="1">
      <alignment vertical="top"/>
    </xf>
    <xf numFmtId="0" fontId="76"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5" fillId="0" borderId="1" xfId="0" applyFont="1" applyBorder="1" applyAlignment="1" applyProtection="1">
      <alignment horizontal="center" vertical="center" wrapText="1"/>
      <protection locked="0"/>
    </xf>
    <xf numFmtId="0" fontId="71" fillId="0" borderId="0" xfId="0" applyFont="1" applyAlignment="1">
      <alignment vertical="center" wrapText="1"/>
    </xf>
    <xf numFmtId="0" fontId="1" fillId="0" borderId="0" xfId="0" applyFont="1"/>
    <xf numFmtId="0" fontId="26" fillId="4"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8" fillId="0" borderId="1" xfId="0" applyNumberFormat="1" applyFont="1" applyBorder="1" applyAlignment="1">
      <alignment horizontal="center" vertical="center" wrapText="1"/>
    </xf>
    <xf numFmtId="3" fontId="13" fillId="0" borderId="1" xfId="0" applyNumberFormat="1" applyFont="1" applyBorder="1" applyAlignment="1" applyProtection="1">
      <alignment horizontal="center" vertical="center" wrapText="1"/>
      <protection locked="0"/>
    </xf>
    <xf numFmtId="3" fontId="14"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8" fillId="13" borderId="1" xfId="0" applyNumberFormat="1" applyFont="1" applyFill="1" applyBorder="1" applyAlignment="1">
      <alignment horizontal="center" vertical="center"/>
    </xf>
    <xf numFmtId="4" fontId="38" fillId="0" borderId="1" xfId="0" applyNumberFormat="1" applyFont="1" applyBorder="1" applyAlignment="1">
      <alignment horizontal="center" vertical="center" wrapText="1"/>
    </xf>
    <xf numFmtId="4" fontId="13" fillId="0" borderId="1" xfId="0" applyNumberFormat="1" applyFont="1" applyBorder="1" applyAlignment="1" applyProtection="1">
      <alignment horizontal="center" vertical="center" wrapText="1"/>
      <protection locked="0"/>
    </xf>
    <xf numFmtId="4" fontId="14"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8"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8" fillId="4" borderId="1" xfId="0" applyNumberFormat="1" applyFont="1" applyFill="1" applyBorder="1" applyAlignment="1">
      <alignment vertical="center"/>
    </xf>
    <xf numFmtId="166" fontId="30" fillId="3" borderId="1" xfId="0" applyNumberFormat="1" applyFont="1" applyFill="1" applyBorder="1" applyAlignment="1">
      <alignment vertical="center"/>
    </xf>
    <xf numFmtId="167" fontId="38" fillId="4" borderId="1" xfId="0" applyNumberFormat="1" applyFont="1" applyFill="1" applyBorder="1" applyAlignment="1">
      <alignment horizontal="center" vertical="center" wrapText="1"/>
    </xf>
    <xf numFmtId="167" fontId="30" fillId="3" borderId="1" xfId="0" applyNumberFormat="1" applyFont="1" applyFill="1" applyBorder="1" applyAlignment="1">
      <alignment horizontal="center" vertical="center" wrapText="1"/>
    </xf>
    <xf numFmtId="0" fontId="38"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7" fillId="0" borderId="0" xfId="0" applyFont="1" applyAlignment="1">
      <alignment vertical="top"/>
    </xf>
    <xf numFmtId="0" fontId="9"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8" fillId="6" borderId="1" xfId="0" applyFont="1" applyFill="1" applyBorder="1" applyAlignment="1">
      <alignment horizontal="center"/>
    </xf>
    <xf numFmtId="0" fontId="0" fillId="6" borderId="1" xfId="0" applyFill="1" applyBorder="1" applyAlignment="1">
      <alignment horizontal="left" vertical="center" wrapText="1"/>
    </xf>
    <xf numFmtId="0" fontId="11" fillId="0" borderId="0" xfId="0" applyFont="1" applyAlignment="1">
      <alignment horizontal="left" vertical="top"/>
    </xf>
    <xf numFmtId="0" fontId="19" fillId="2" borderId="1" xfId="0" applyFont="1" applyFill="1" applyBorder="1" applyAlignment="1">
      <alignment horizontal="left" vertical="top"/>
    </xf>
    <xf numFmtId="0" fontId="21" fillId="0" borderId="12" xfId="0" applyFont="1" applyBorder="1" applyAlignment="1">
      <alignment horizontal="left" vertical="top" wrapText="1"/>
    </xf>
    <xf numFmtId="0" fontId="21" fillId="0" borderId="7" xfId="0" applyFont="1" applyBorder="1" applyAlignment="1">
      <alignment horizontal="left" vertical="top" wrapText="1"/>
    </xf>
    <xf numFmtId="0" fontId="21" fillId="0" borderId="5" xfId="0" applyFont="1" applyBorder="1" applyAlignment="1">
      <alignment horizontal="left" vertical="top" wrapText="1"/>
    </xf>
    <xf numFmtId="0" fontId="30" fillId="0" borderId="19" xfId="0" applyFont="1" applyBorder="1" applyAlignment="1">
      <alignment horizontal="left" vertical="top" wrapText="1"/>
    </xf>
    <xf numFmtId="0" fontId="37"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11" fillId="0" borderId="0" xfId="0" applyFont="1" applyAlignment="1">
      <alignment horizontal="left"/>
    </xf>
    <xf numFmtId="0" fontId="50" fillId="2" borderId="2" xfId="0" applyFont="1" applyFill="1" applyBorder="1" applyAlignment="1" applyProtection="1">
      <alignment horizontal="center" vertical="top" wrapText="1"/>
      <protection locked="0"/>
    </xf>
    <xf numFmtId="0" fontId="50" fillId="2" borderId="4" xfId="0" applyFont="1" applyFill="1" applyBorder="1" applyAlignment="1" applyProtection="1">
      <alignment horizontal="center" vertical="top" wrapText="1"/>
      <protection locked="0"/>
    </xf>
    <xf numFmtId="0" fontId="50" fillId="2" borderId="27" xfId="0" applyFont="1" applyFill="1" applyBorder="1" applyAlignment="1" applyProtection="1">
      <alignment horizontal="center" vertical="top" wrapText="1"/>
      <protection locked="0"/>
    </xf>
    <xf numFmtId="0" fontId="50" fillId="2" borderId="28" xfId="0" applyFont="1" applyFill="1" applyBorder="1" applyAlignment="1" applyProtection="1">
      <alignment horizontal="center" vertical="top" wrapText="1"/>
      <protection locked="0"/>
    </xf>
    <xf numFmtId="167" fontId="66" fillId="0" borderId="1" xfId="0" applyNumberFormat="1" applyFont="1" applyBorder="1" applyAlignment="1">
      <alignment vertical="center"/>
    </xf>
  </cellXfs>
  <cellStyles count="10">
    <cellStyle name="Comma" xfId="1" builtinId="3"/>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2" xfId="7" xr:uid="{00000000-0005-0000-0000-000006000000}"/>
    <cellStyle name="Normal" xfId="0" builtinId="0"/>
    <cellStyle name="Normal 2" xfId="5" xr:uid="{00000000-0005-0000-0000-000007000000}"/>
    <cellStyle name="Percent"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opLeftCell="C1" zoomScale="110" zoomScaleNormal="110" workbookViewId="0">
      <selection activeCell="D10" sqref="D10:K13"/>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20" t="s">
        <v>0</v>
      </c>
      <c r="F1" s="375" t="s">
        <v>694</v>
      </c>
      <c r="G1" s="374"/>
      <c r="H1" s="378"/>
    </row>
    <row r="2" spans="1:13" x14ac:dyDescent="0.3">
      <c r="F2" s="376" t="s">
        <v>695</v>
      </c>
      <c r="G2" s="372"/>
      <c r="H2" s="379"/>
    </row>
    <row r="3" spans="1:13" x14ac:dyDescent="0.3">
      <c r="C3" s="328" t="s">
        <v>613</v>
      </c>
      <c r="D3" t="s">
        <v>614</v>
      </c>
      <c r="F3" s="377" t="s">
        <v>696</v>
      </c>
      <c r="G3" s="373"/>
      <c r="H3" s="380"/>
    </row>
    <row r="4" spans="1:13" x14ac:dyDescent="0.3">
      <c r="C4" s="328" t="s">
        <v>615</v>
      </c>
      <c r="D4" t="s">
        <v>616</v>
      </c>
    </row>
    <row r="5" spans="1:13" x14ac:dyDescent="0.3">
      <c r="B5" s="2" t="s">
        <v>2</v>
      </c>
      <c r="C5" s="366"/>
      <c r="D5" s="367"/>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19</v>
      </c>
      <c r="G9" s="210">
        <f>SUMIFS($G10:$G29,$K10:$K29,"Vietos projektų įgyvendinimo išlaidos")</f>
        <v>1306745.3999999999</v>
      </c>
      <c r="H9" s="212">
        <f>SUM(H10:H29)</f>
        <v>100</v>
      </c>
      <c r="I9" s="209"/>
      <c r="J9" s="209"/>
      <c r="K9" s="209"/>
      <c r="L9" s="209"/>
      <c r="M9" s="209"/>
    </row>
    <row r="10" spans="1:13" ht="28.8" x14ac:dyDescent="0.3">
      <c r="A10" s="3" t="s">
        <v>64</v>
      </c>
      <c r="B10" s="10" t="s">
        <v>12</v>
      </c>
      <c r="C10" s="241">
        <f>IF(F10&gt;0,$C$5,0)</f>
        <v>0</v>
      </c>
      <c r="D10" s="25" t="s">
        <v>697</v>
      </c>
      <c r="E10" s="26" t="s">
        <v>29</v>
      </c>
      <c r="F10" s="27">
        <v>6</v>
      </c>
      <c r="G10" s="28">
        <v>660000</v>
      </c>
      <c r="H10" s="29">
        <v>50.507160767506818</v>
      </c>
      <c r="I10" s="30" t="s">
        <v>30</v>
      </c>
      <c r="J10" s="30" t="s">
        <v>698</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f t="shared" ref="C11:C29" si="1">IF(F11&gt;0,$C$5,0)</f>
        <v>0</v>
      </c>
      <c r="D11" s="25" t="s">
        <v>699</v>
      </c>
      <c r="E11" s="26" t="s">
        <v>20</v>
      </c>
      <c r="F11" s="27">
        <v>1</v>
      </c>
      <c r="G11" s="28">
        <v>120000</v>
      </c>
      <c r="H11" s="29">
        <v>9.183120139546693</v>
      </c>
      <c r="I11" s="30" t="s">
        <v>21</v>
      </c>
      <c r="J11" s="30" t="s">
        <v>700</v>
      </c>
      <c r="K11" s="31" t="s">
        <v>15</v>
      </c>
      <c r="L11" s="207" t="s">
        <v>263</v>
      </c>
      <c r="M11" s="315" t="str">
        <f t="shared" si="0"/>
        <v>Gerai</v>
      </c>
    </row>
    <row r="12" spans="1:13" x14ac:dyDescent="0.3">
      <c r="A12" s="3" t="s">
        <v>66</v>
      </c>
      <c r="B12" s="10" t="s">
        <v>19</v>
      </c>
      <c r="C12" s="241">
        <f t="shared" si="1"/>
        <v>0</v>
      </c>
      <c r="D12" s="25" t="s">
        <v>701</v>
      </c>
      <c r="E12" s="26" t="s">
        <v>23</v>
      </c>
      <c r="F12" s="27">
        <v>6</v>
      </c>
      <c r="G12" s="28">
        <v>106745.4</v>
      </c>
      <c r="H12" s="29">
        <v>8.1687986045330625</v>
      </c>
      <c r="I12" s="30" t="s">
        <v>24</v>
      </c>
      <c r="J12" s="30" t="s">
        <v>702</v>
      </c>
      <c r="K12" s="31" t="s">
        <v>15</v>
      </c>
      <c r="L12" s="207" t="s">
        <v>263</v>
      </c>
      <c r="M12" s="315" t="str">
        <f t="shared" si="0"/>
        <v>Gerai</v>
      </c>
    </row>
    <row r="13" spans="1:13" ht="28.8" x14ac:dyDescent="0.3">
      <c r="A13" s="3" t="s">
        <v>67</v>
      </c>
      <c r="B13" s="10" t="s">
        <v>22</v>
      </c>
      <c r="C13" s="241">
        <f t="shared" si="1"/>
        <v>0</v>
      </c>
      <c r="D13" s="25" t="s">
        <v>703</v>
      </c>
      <c r="E13" s="26" t="s">
        <v>13</v>
      </c>
      <c r="F13" s="27">
        <v>6</v>
      </c>
      <c r="G13" s="28">
        <v>420000</v>
      </c>
      <c r="H13" s="29">
        <v>32.140920488413435</v>
      </c>
      <c r="I13" s="30" t="s">
        <v>14</v>
      </c>
      <c r="J13" s="30" t="s">
        <v>704</v>
      </c>
      <c r="K13" s="31" t="s">
        <v>15</v>
      </c>
      <c r="L13" s="207" t="s">
        <v>263</v>
      </c>
      <c r="M13" s="315" t="str">
        <f t="shared" si="0"/>
        <v>Gerai</v>
      </c>
    </row>
    <row r="14" spans="1:13" x14ac:dyDescent="0.3">
      <c r="A14" s="3" t="s">
        <v>68</v>
      </c>
      <c r="B14" s="10" t="s">
        <v>25</v>
      </c>
      <c r="C14" s="241">
        <f t="shared" si="1"/>
        <v>0</v>
      </c>
      <c r="D14" s="25"/>
      <c r="E14" s="26"/>
      <c r="F14" s="27"/>
      <c r="G14" s="28"/>
      <c r="H14" s="29"/>
      <c r="I14" s="30"/>
      <c r="J14" s="30"/>
      <c r="K14" s="31"/>
      <c r="L14" s="207" t="s">
        <v>263</v>
      </c>
      <c r="M14" s="315" t="str">
        <f t="shared" si="0"/>
        <v>Priemonę pašalinti iš sąrašo</v>
      </c>
    </row>
    <row r="15" spans="1:13" x14ac:dyDescent="0.3">
      <c r="A15" s="3" t="s">
        <v>69</v>
      </c>
      <c r="B15" s="10" t="s">
        <v>28</v>
      </c>
      <c r="C15" s="241">
        <f t="shared" si="1"/>
        <v>0</v>
      </c>
      <c r="D15" s="25"/>
      <c r="E15" s="26"/>
      <c r="F15" s="27"/>
      <c r="G15" s="28"/>
      <c r="H15" s="29"/>
      <c r="I15" s="30"/>
      <c r="J15" s="30"/>
      <c r="K15" s="31"/>
      <c r="L15" s="207" t="s">
        <v>263</v>
      </c>
      <c r="M15" s="315" t="str">
        <f t="shared" si="0"/>
        <v>Priemonę pašalinti iš sąrašo</v>
      </c>
    </row>
    <row r="16" spans="1:13" x14ac:dyDescent="0.3">
      <c r="A16" s="3" t="s">
        <v>70</v>
      </c>
      <c r="B16" s="10" t="s">
        <v>31</v>
      </c>
      <c r="C16" s="241">
        <f t="shared" si="1"/>
        <v>0</v>
      </c>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18"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B10" sqref="B10"/>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1"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1"/>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3" t="s">
        <v>613</v>
      </c>
      <c r="B3" s="331"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3" t="s">
        <v>615</v>
      </c>
      <c r="B4" s="331"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1306745.3999999999</v>
      </c>
      <c r="G9" s="219">
        <f>SUM(G10:G29)</f>
        <v>0</v>
      </c>
      <c r="H9" s="219">
        <f t="shared" ref="H9:T9" si="0">SUM(H10:H29)</f>
        <v>0</v>
      </c>
      <c r="I9" s="219">
        <f t="shared" si="0"/>
        <v>0</v>
      </c>
      <c r="J9" s="219">
        <f t="shared" si="0"/>
        <v>0</v>
      </c>
      <c r="K9" s="219">
        <f t="shared" si="0"/>
        <v>0</v>
      </c>
      <c r="L9" s="219">
        <f t="shared" si="0"/>
        <v>0</v>
      </c>
      <c r="M9" s="219">
        <f t="shared" si="0"/>
        <v>0</v>
      </c>
      <c r="N9" s="243">
        <f t="shared" si="0"/>
        <v>0</v>
      </c>
      <c r="O9" s="243">
        <f t="shared" si="0"/>
        <v>0</v>
      </c>
      <c r="P9" s="243">
        <f t="shared" si="0"/>
        <v>0</v>
      </c>
      <c r="Q9" s="243">
        <f t="shared" si="0"/>
        <v>0</v>
      </c>
      <c r="R9" s="243">
        <f t="shared" si="0"/>
        <v>0</v>
      </c>
      <c r="S9" s="243">
        <f t="shared" si="0"/>
        <v>0</v>
      </c>
      <c r="T9" s="243">
        <f t="shared" si="0"/>
        <v>0</v>
      </c>
      <c r="U9" s="244">
        <f>IF($F9&gt;0,N9/$F9*100,0)</f>
        <v>0</v>
      </c>
      <c r="V9" s="244">
        <f t="shared" ref="V9" si="1">IF($F9&gt;0,O9/$F9*100,0)</f>
        <v>0</v>
      </c>
      <c r="W9" s="244">
        <f t="shared" ref="W9:W29" si="2">IF($F9&gt;0,P9/$F9*100,0)</f>
        <v>0</v>
      </c>
      <c r="X9" s="244">
        <f t="shared" ref="X9:X29" si="3">IF($F9&gt;0,Q9/$F9*100,0)</f>
        <v>0</v>
      </c>
      <c r="Y9" s="244">
        <f t="shared" ref="Y9:Y29" si="4">IF($F9&gt;0,R9/$F9*100,0)</f>
        <v>0</v>
      </c>
      <c r="Z9" s="244">
        <f t="shared" ref="Z9:Z29" si="5">IF($F9&gt;0,S9/$F9*100,0)</f>
        <v>0</v>
      </c>
      <c r="AA9" s="244">
        <f t="shared" ref="AA9:AA29" si="6">IF($F9&gt;0,T9/$F9*100,0)</f>
        <v>0</v>
      </c>
      <c r="AB9" s="219">
        <f>SUM(AB10:AB29)</f>
        <v>0</v>
      </c>
      <c r="AC9" s="219">
        <f t="shared" ref="AC9:AH9" si="7">SUM(AC10:AC29)</f>
        <v>0</v>
      </c>
      <c r="AD9" s="219">
        <f t="shared" si="7"/>
        <v>0</v>
      </c>
      <c r="AE9" s="219">
        <f t="shared" si="7"/>
        <v>0</v>
      </c>
      <c r="AF9" s="219">
        <f t="shared" si="7"/>
        <v>0</v>
      </c>
      <c r="AG9" s="219">
        <f t="shared" si="7"/>
        <v>0</v>
      </c>
      <c r="AH9" s="219">
        <f t="shared" si="7"/>
        <v>0</v>
      </c>
      <c r="AI9" s="243">
        <f t="shared" ref="AI9" si="8">SUM(AI10:AI29)</f>
        <v>0</v>
      </c>
      <c r="AJ9" s="243">
        <f t="shared" ref="AJ9" si="9">SUM(AJ10:AJ29)</f>
        <v>0</v>
      </c>
      <c r="AK9" s="243">
        <f t="shared" ref="AK9" si="10">SUM(AK10:AK29)</f>
        <v>0</v>
      </c>
      <c r="AL9" s="243">
        <f t="shared" ref="AL9" si="11">SUM(AL10:AL29)</f>
        <v>0</v>
      </c>
      <c r="AM9" s="243">
        <f t="shared" ref="AM9" si="12">SUM(AM10:AM29)</f>
        <v>0</v>
      </c>
      <c r="AN9" s="243">
        <f t="shared" ref="AN9" si="13">SUM(AN10:AN29)</f>
        <v>0</v>
      </c>
      <c r="AO9" s="243">
        <f t="shared" ref="AO9" si="14">SUM(AO10:AO29)</f>
        <v>0</v>
      </c>
      <c r="AP9" s="244">
        <f>IF($F9&gt;0,AI9/$F9*100,0)</f>
        <v>0</v>
      </c>
      <c r="AQ9" s="244">
        <f t="shared" ref="AQ9:AV9" si="15">IF($F9&gt;0,AJ9/$F9*100,0)</f>
        <v>0</v>
      </c>
      <c r="AR9" s="244">
        <f t="shared" si="15"/>
        <v>0</v>
      </c>
      <c r="AS9" s="244">
        <f t="shared" si="15"/>
        <v>0</v>
      </c>
      <c r="AT9" s="244">
        <f t="shared" si="15"/>
        <v>0</v>
      </c>
      <c r="AU9" s="244">
        <f t="shared" si="15"/>
        <v>0</v>
      </c>
      <c r="AV9" s="244">
        <f t="shared" si="15"/>
        <v>0</v>
      </c>
      <c r="AW9" s="219">
        <f>SUM(AW10:AW29)</f>
        <v>0</v>
      </c>
      <c r="AX9" s="219">
        <f t="shared" ref="AX9:BD9" si="16">SUM(AX10:AX29)</f>
        <v>0</v>
      </c>
      <c r="AY9" s="219">
        <f t="shared" si="16"/>
        <v>0</v>
      </c>
      <c r="AZ9" s="219">
        <f t="shared" si="16"/>
        <v>0</v>
      </c>
      <c r="BA9" s="219">
        <f t="shared" si="16"/>
        <v>0</v>
      </c>
      <c r="BB9" s="219">
        <f t="shared" si="16"/>
        <v>0</v>
      </c>
      <c r="BC9" s="219">
        <f t="shared" si="16"/>
        <v>0</v>
      </c>
      <c r="BD9" s="243">
        <f t="shared" si="16"/>
        <v>0</v>
      </c>
      <c r="BE9" s="243">
        <f t="shared" ref="BE9" si="17">SUM(BE10:BE29)</f>
        <v>0</v>
      </c>
      <c r="BF9" s="243">
        <f t="shared" ref="BF9" si="18">SUM(BF10:BF29)</f>
        <v>0</v>
      </c>
      <c r="BG9" s="243">
        <f t="shared" ref="BG9" si="19">SUM(BG10:BG29)</f>
        <v>0</v>
      </c>
      <c r="BH9" s="243">
        <f t="shared" ref="BH9" si="20">SUM(BH10:BH29)</f>
        <v>0</v>
      </c>
      <c r="BI9" s="243">
        <f t="shared" ref="BI9" si="21">SUM(BI10:BI29)</f>
        <v>0</v>
      </c>
      <c r="BJ9" s="243">
        <f t="shared" ref="BJ9" si="22">SUM(BJ10:BJ29)</f>
        <v>0</v>
      </c>
      <c r="BK9" s="220">
        <f>IF($F9&gt;0,BD9/$F9*100,0)</f>
        <v>0</v>
      </c>
      <c r="BL9" s="220">
        <f>IF($F9&gt;0,BE9/$F9*100,0)</f>
        <v>0</v>
      </c>
      <c r="BM9" s="220">
        <f t="shared" ref="BM9:BQ9" si="23">IF($F9&gt;0,BF9/$F9*100,0)</f>
        <v>0</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x14ac:dyDescent="0.3">
      <c r="A10" s="10" t="s">
        <v>12</v>
      </c>
      <c r="B10" s="197">
        <f>'VPS1'!C10</f>
        <v>0</v>
      </c>
      <c r="C10" s="213" t="str">
        <f>'VPS1'!D10</f>
        <v>Sumanaus kaimo kūrimas ir plėtra</v>
      </c>
      <c r="D10" s="54" t="str">
        <f>'VPS1'!J10</f>
        <v>ŠALČ-LEADER-20VVG-08-01</v>
      </c>
      <c r="E10" s="54" t="str">
        <f>'VPS1'!L10</f>
        <v>EŽŪFKP</v>
      </c>
      <c r="F10" s="198">
        <f>'VPS1'!G10</f>
        <v>660000</v>
      </c>
      <c r="G10" s="221">
        <f t="shared" ref="G10:G29" si="32">SUM(H10:M10)</f>
        <v>0</v>
      </c>
      <c r="H10" s="222">
        <f>COUNTIFS('D5'!$B11:$B4860,'A2'!$D10,'D5'!$BH11:$BH4860,'A2'!H$7,'D5'!$BN11:$BN4860,"taip")</f>
        <v>0</v>
      </c>
      <c r="I10" s="222">
        <f>COUNTIFS('D5'!$B11:$B4860,'A2'!$D10,'D5'!$BH11:$BH4860,'A2'!I$7,'D5'!$BN11:$BN4860,"taip")</f>
        <v>0</v>
      </c>
      <c r="J10" s="222">
        <f>COUNTIFS('D5'!$B11:$B4860,'A2'!$D10,'D5'!$BH11:$BH4860,'A2'!J$7,'D5'!$BN11:$BN4860,"taip")</f>
        <v>0</v>
      </c>
      <c r="K10" s="222">
        <f>COUNTIFS('D5'!$B11:$B4860,'A2'!$D10,'D5'!$BH11:$BH4860,'A2'!K$7,'D5'!$BN11:$BN4860,"taip")</f>
        <v>0</v>
      </c>
      <c r="L10" s="222">
        <f>COUNTIFS('D5'!$B11:$B4860,'A2'!$D10,'D5'!$BH11:$BH4860,'A2'!L$7,'D5'!$BN11:$BN4860,"taip")</f>
        <v>0</v>
      </c>
      <c r="M10" s="222">
        <f>COUNTIFS('D5'!$B11:$B4860,'A2'!$D10,'D5'!$BH11:$BH4860,'A2'!M$7,'D5'!$BN11:$BN4860,"taip")</f>
        <v>0</v>
      </c>
      <c r="N10" s="221">
        <f t="shared" ref="N10:N29" si="33">SUM(O10:T10)</f>
        <v>0</v>
      </c>
      <c r="O10" s="222">
        <f>SUMIFS('D5'!$L$11:$L$4860,'D5'!$B$11:$B$4860,'A2'!$D10,'D5'!$BH$11:$BH$4860,O$7,'D5'!$BN$11:$BN$4860,"taip")</f>
        <v>0</v>
      </c>
      <c r="P10" s="222">
        <f>SUMIFS('D5'!$L$11:$L$4860,'D5'!$B$11:$B$4860,'A2'!$D10,'D5'!$BH$11:$BH$4860,P$7,'D5'!$BN$11:$BN$4860,"taip")</f>
        <v>0</v>
      </c>
      <c r="Q10" s="222">
        <f>SUMIFS('D5'!$L$11:$L$4860,'D5'!$B$11:$B$4860,'A2'!$D10,'D5'!$BH$11:$BH$4860,Q$7,'D5'!$BN$11:$BN$4860,"taip")</f>
        <v>0</v>
      </c>
      <c r="R10" s="222">
        <f>SUMIFS('D5'!$L$11:$L$4860,'D5'!$B$11:$B$4860,'A2'!$D10,'D5'!$BH$11:$BH$4860,R$7,'D5'!$BN$11:$BN$4860,"taip")</f>
        <v>0</v>
      </c>
      <c r="S10" s="222">
        <f>SUMIFS('D5'!$L$11:$L$4860,'D5'!$B$11:$B$4860,'A2'!$D10,'D5'!$BH$11:$BH$4860,S$7,'D5'!$BN$11:$BN$4860,"taip")</f>
        <v>0</v>
      </c>
      <c r="T10" s="222">
        <f>SUMIFS('D5'!$L$11:$L$4860,'D5'!$B$11:$B$4860,'A2'!$D10,'D5'!$BH$11:$BH$4860,T$7,'D5'!$BN$11:$BN$4860,"taip")</f>
        <v>0</v>
      </c>
      <c r="U10" s="244">
        <f t="shared" ref="U10:U29" si="34">IF($F10&gt;0,N10/$F10*100,0)</f>
        <v>0</v>
      </c>
      <c r="V10" s="223">
        <f>IF($F10&gt;0,O10/$F10*100,0)</f>
        <v>0</v>
      </c>
      <c r="W10" s="223">
        <f t="shared" si="2"/>
        <v>0</v>
      </c>
      <c r="X10" s="223">
        <f t="shared" si="3"/>
        <v>0</v>
      </c>
      <c r="Y10" s="223">
        <f t="shared" si="4"/>
        <v>0</v>
      </c>
      <c r="Z10" s="223">
        <f t="shared" si="5"/>
        <v>0</v>
      </c>
      <c r="AA10" s="223">
        <f t="shared" si="6"/>
        <v>0</v>
      </c>
      <c r="AB10" s="221">
        <f t="shared" ref="AB10:AB29" si="35">SUM(AC10:AH10)</f>
        <v>0</v>
      </c>
      <c r="AC10" s="222">
        <f>COUNTIFS('D5'!$B11:$B4860,'A2'!$D10,'D5'!$BI11:$BI4860,'A2'!AC$7,'D5'!$BO11:$BO4860,"taip")</f>
        <v>0</v>
      </c>
      <c r="AD10" s="222">
        <f>COUNTIFS('D5'!$B11:$B4860,'A2'!$D10,'D5'!$BI11:$BI4860,'A2'!AD$7,'D5'!$BO11:$BO4860,"taip")</f>
        <v>0</v>
      </c>
      <c r="AE10" s="222">
        <f>COUNTIFS('D5'!$B11:$B4860,'A2'!$D10,'D5'!$BI11:$BI4860,'A2'!AE$7,'D5'!$BO11:$BO4860,"taip")</f>
        <v>0</v>
      </c>
      <c r="AF10" s="222">
        <f>COUNTIFS('D5'!$B11:$B4860,'A2'!$D10,'D5'!$BI11:$BI4860,'A2'!AF$7,'D5'!$BO11:$BO4860,"taip")</f>
        <v>0</v>
      </c>
      <c r="AG10" s="222">
        <f>COUNTIFS('D5'!$B11:$B4860,'A2'!$D10,'D5'!$BI11:$BI4860,'A2'!AG$7,'D5'!$BO11:$BO4860,"taip")</f>
        <v>0</v>
      </c>
      <c r="AH10" s="222">
        <f>COUNTIFS('D5'!$B11:$B4860,'A2'!$D10,'D5'!$BI11:$BI4860,'A2'!AH$7,'D5'!$BO11:$BO4860,"taip")</f>
        <v>0</v>
      </c>
      <c r="AI10" s="221">
        <f t="shared" ref="AI10:AI29" si="36">SUM(AJ10:AO10)</f>
        <v>0</v>
      </c>
      <c r="AJ10" s="222">
        <f>SUMIFS('D5'!$AG$11:$AG$4860,'D5'!$B$11:$B$4860,'A2'!$D10,'D5'!$BI$11:$BI$4860,AJ$7,'D5'!$BO$11:$BO$4860,"taip")</f>
        <v>0</v>
      </c>
      <c r="AK10" s="222">
        <f>SUMIFS('D5'!$AG$11:$AG$4860,'D5'!$B$11:$B$4860,'A2'!$D10,'D5'!$BI$11:$BI$4860,AK$7,'D5'!$BO$11:$BO$4860,"taip")</f>
        <v>0</v>
      </c>
      <c r="AL10" s="222">
        <f>SUMIFS('D5'!$AG$11:$AG$4860,'D5'!$B$11:$B$4860,'A2'!$D10,'D5'!$BI$11:$BI$4860,AL$7,'D5'!$BO$11:$BO$4860,"taip")</f>
        <v>0</v>
      </c>
      <c r="AM10" s="222">
        <f>SUMIFS('D5'!$AG$11:$AG$4860,'D5'!$B$11:$B$4860,'A2'!$D10,'D5'!$BI$11:$BI$4860,AM$7,'D5'!$BO$11:$BO$4860,"taip")</f>
        <v>0</v>
      </c>
      <c r="AN10" s="222">
        <f>SUMIFS('D5'!$AG$11:$AG$4860,'D5'!$B$11:$B$4860,'A2'!$D10,'D5'!$BI$11:$BI$4860,AN$7,'D5'!$BO$11:$BO$4860,"taip")</f>
        <v>0</v>
      </c>
      <c r="AO10" s="222">
        <f>SUMIFS('D5'!$AG$11:$AG$4860,'D5'!$B$11:$B$4860,'A2'!$D10,'D5'!$BI$11:$BI$4860,AO$7,'D5'!$BO$11:$BO$4860,"taip")</f>
        <v>0</v>
      </c>
      <c r="AP10" s="244">
        <f t="shared" ref="AP10:AP29" si="37">IF($F10&gt;0,AI10/$F10*100,0)</f>
        <v>0</v>
      </c>
      <c r="AQ10" s="223">
        <f>IF($F10&gt;0,AJ10/$F10*100,0)</f>
        <v>0</v>
      </c>
      <c r="AR10" s="223">
        <f t="shared" ref="AR10:AV10" si="38">IF($F10&gt;0,AK10/$F10*100,0)</f>
        <v>0</v>
      </c>
      <c r="AS10" s="223">
        <f t="shared" si="38"/>
        <v>0</v>
      </c>
      <c r="AT10" s="223">
        <f t="shared" si="38"/>
        <v>0</v>
      </c>
      <c r="AU10" s="223">
        <f t="shared" si="38"/>
        <v>0</v>
      </c>
      <c r="AV10" s="223">
        <f t="shared" si="38"/>
        <v>0</v>
      </c>
      <c r="AW10" s="221">
        <f t="shared" ref="AW10:AW29" si="39">SUM(AX10:BC10)</f>
        <v>0</v>
      </c>
      <c r="AX10" s="222">
        <f>COUNTIFS('D5'!$B11:$B4860,'A2'!$D10,'D5'!$BJ11:$BJ4860,'A2'!AX$7,'D5'!$BP11:$BP4860,"taip")</f>
        <v>0</v>
      </c>
      <c r="AY10" s="222">
        <f>COUNTIFS('D5'!$B11:$B4860,'A2'!$D10,'D5'!$BJ11:$BJ4860,'A2'!AY$7,'D5'!$BP11:$BP4860,"taip")</f>
        <v>0</v>
      </c>
      <c r="AZ10" s="222">
        <f>COUNTIFS('D5'!$B11:$B4860,'A2'!$D10,'D5'!$BJ11:$BJ4860,'A2'!AZ$7,'D5'!$BP11:$BP4860,"taip")</f>
        <v>0</v>
      </c>
      <c r="BA10" s="222">
        <f>COUNTIFS('D5'!$B11:$B4860,'A2'!$D10,'D5'!$BJ11:$BJ4860,'A2'!BA$7,'D5'!$BP11:$BP4860,"taip")</f>
        <v>0</v>
      </c>
      <c r="BB10" s="222">
        <f>COUNTIFS('D5'!$B11:$B4860,'A2'!$D10,'D5'!$BJ11:$BJ4860,'A2'!BB$7,'D5'!$BP11:$BP4860,"taip")</f>
        <v>0</v>
      </c>
      <c r="BC10" s="222">
        <f>COUNTIFS('D5'!$B11:$B4860,'A2'!$D10,'D5'!$BJ11:$BJ4860,'A2'!BC$7,'D5'!$BP11:$BP4860,"taip")</f>
        <v>0</v>
      </c>
      <c r="BD10" s="221">
        <f t="shared" ref="BD10:BD29" si="40">SUM(BE10:BJ10)</f>
        <v>0</v>
      </c>
      <c r="BE10" s="222">
        <f>SUMIFS('D5'!$AG$11:$AG$4860,'D5'!$B$11:$B$4860,'A2'!$D10,'D5'!$BJ$11:$BJ$4860,BE$7,'D5'!$BP$11:$BP$4860,"taip")</f>
        <v>0</v>
      </c>
      <c r="BF10" s="222">
        <f>SUMIFS('D5'!$AG$11:$AG$4860,'D5'!$B$11:$B$4860,'A2'!$D10,'D5'!$BJ$11:$BJ$4860,BF$7,'D5'!$BP$11:$BP$4860,"taip")</f>
        <v>0</v>
      </c>
      <c r="BG10" s="222">
        <f>SUMIFS('D5'!$AG$11:$AG$4860,'D5'!$B$11:$B$4860,'A2'!$D10,'D5'!$BJ$11:$BJ$4860,BG$7,'D5'!$BP$11:$BP$4860,"taip")</f>
        <v>0</v>
      </c>
      <c r="BH10" s="222">
        <f>SUMIFS('D5'!$AG$11:$AG$4860,'D5'!$B$11:$B$4860,'A2'!$D10,'D5'!$BJ$11:$BJ$4860,BH$7,'D5'!$BP$11:$BP$4860,"taip")</f>
        <v>0</v>
      </c>
      <c r="BI10" s="222">
        <f>SUMIFS('D5'!$AG$11:$AG$4860,'D5'!$B$11:$B$4860,'A2'!$D10,'D5'!$BJ$11:$BJ$4860,BI$7,'D5'!$BP$11:$BP$4860,"taip")</f>
        <v>0</v>
      </c>
      <c r="BJ10" s="222">
        <f>SUMIFS('D5'!$AG$11:$AG$4860,'D5'!$B$11:$B$4860,'A2'!$D10,'D5'!$BJ$11:$BJ$4860,BJ$7,'D5'!$BP$11:$BP$4860,"taip")</f>
        <v>0</v>
      </c>
      <c r="BK10" s="220">
        <f t="shared" ref="BK10:BK29" si="41">IF($F10&gt;0,BD10/$F10*100,0)</f>
        <v>0</v>
      </c>
      <c r="BL10" s="223">
        <f>IF($F10&gt;0,BE10/$F10*100,0)</f>
        <v>0</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COUNTIFS('D5'!$B11:$B4860,'A2'!$D10,'D5'!$BK11:$BK4860,'A2'!BS$7,'D5'!$BS11:$BS4860,"taip")</f>
        <v>0</v>
      </c>
      <c r="BT10" s="222">
        <f>COUNTIFS('D5'!$B11:$B4860,'A2'!$D10,'D5'!$BK11:$BK4860,'A2'!BT$7,'D5'!$BS11:$BS4860,"taip")</f>
        <v>0</v>
      </c>
      <c r="BU10" s="222">
        <f>COUNTIFS('D5'!$B11:$B4860,'A2'!$D10,'D5'!$BK11:$BK4860,'A2'!BU$7,'D5'!$BS11:$BS4860,"taip")</f>
        <v>0</v>
      </c>
      <c r="BV10" s="222">
        <f>COUNTIFS('D5'!$B11:$B4860,'A2'!$D10,'D5'!$BK11:$BK4860,'A2'!BV$7,'D5'!$BS11:$BS4860,"taip")</f>
        <v>0</v>
      </c>
      <c r="BW10" s="222">
        <f>COUNTIFS('D5'!$B11:$B4860,'A2'!$D10,'D5'!$BK11:$BK4860,'A2'!BW$7,'D5'!$BS11:$BS4860,"taip")</f>
        <v>0</v>
      </c>
      <c r="BX10" s="222">
        <f>COUNTIFS('D5'!$B11:$B4860,'A2'!$D10,'D5'!$BK11:$BK4860,'A2'!BX$7,'D5'!$BS11:$BS4860,"taip")</f>
        <v>0</v>
      </c>
      <c r="BY10" s="221">
        <f t="shared" ref="BY10:BY29" si="44">SUM(BZ10:CE10)</f>
        <v>0</v>
      </c>
      <c r="BZ10" s="222">
        <f>SUMIFS('D5'!$AG$11:$AG$4860,'D5'!$B$11:$B$4860,'A2'!$D10,'D5'!$BK$11:$BK$4860,BZ$7,'D5'!$BS$11:$BS$4860,"taip")</f>
        <v>0</v>
      </c>
      <c r="CA10" s="222">
        <f>SUMIFS('D5'!$AG$11:$AG$4860,'D5'!$B$11:$B$4860,'A2'!$D10,'D5'!$BK$11:$BK$4860,CA$7,'D5'!$BS$11:$BS$4860,"taip")</f>
        <v>0</v>
      </c>
      <c r="CB10" s="222">
        <f>SUMIFS('D5'!$AG$11:$AG$4860,'D5'!$B$11:$B$4860,'A2'!$D10,'D5'!$BK$11:$BK$4860,CB$7,'D5'!$BS$11:$BS$4860,"taip")</f>
        <v>0</v>
      </c>
      <c r="CC10" s="222">
        <f>SUMIFS('D5'!$AG$11:$AG$4860,'D5'!$B$11:$B$4860,'A2'!$D10,'D5'!$BK$11:$BK$4860,CC$7,'D5'!$BS$11:$BS$4860,"taip")</f>
        <v>0</v>
      </c>
      <c r="CD10" s="222">
        <f>SUMIFS('D5'!$AG$11:$AG$4860,'D5'!$B$11:$B$4860,'A2'!$D10,'D5'!$BK$11:$BK$4860,CD$7,'D5'!$BS$11:$BS$4860,"taip")</f>
        <v>0</v>
      </c>
      <c r="CE10" s="222">
        <f>SUMIFS('D5'!$AG$11:$AG$4860,'D5'!$B$11:$B$4860,'A2'!$D10,'D5'!$BK$11:$BK$4860,CE$7,'D5'!$BS$11:$BS$4860,"taip")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x14ac:dyDescent="0.3">
      <c r="A11" s="10" t="s">
        <v>16</v>
      </c>
      <c r="B11" s="197">
        <f>'VPS1'!C11</f>
        <v>0</v>
      </c>
      <c r="C11" s="213" t="str">
        <f>'VPS1'!D11</f>
        <v>Skatinti integruotą socialinę plėtrą Šalčininkų rajono kaimiškose vietovėse</v>
      </c>
      <c r="D11" s="54" t="str">
        <f>'VPS1'!J11</f>
        <v>ŠALČ-LEADER-20VVG-06-02</v>
      </c>
      <c r="E11" s="54" t="str">
        <f>'VPS1'!L11</f>
        <v>EŽŪFKP</v>
      </c>
      <c r="F11" s="198">
        <f>'VPS1'!G11</f>
        <v>120000</v>
      </c>
      <c r="G11" s="221">
        <f t="shared" si="32"/>
        <v>0</v>
      </c>
      <c r="H11" s="222">
        <f>COUNTIFS('D5'!$B12:$B4861,'A2'!$D11,'D5'!$BH12:$BH4861,'A2'!H$7,'D5'!$BN12:$BN4861,"taip")</f>
        <v>0</v>
      </c>
      <c r="I11" s="222">
        <f>COUNTIFS('D5'!$B12:$B4861,'A2'!$D11,'D5'!$BH12:$BH4861,'A2'!I$7,'D5'!$BN12:$BN4861,"taip")</f>
        <v>0</v>
      </c>
      <c r="J11" s="222">
        <f>COUNTIFS('D5'!$B12:$B4861,'A2'!$D11,'D5'!$BH12:$BH4861,'A2'!J$7,'D5'!$BN12:$BN4861,"taip")</f>
        <v>0</v>
      </c>
      <c r="K11" s="222">
        <f>COUNTIFS('D5'!$B12:$B4861,'A2'!$D11,'D5'!$BH12:$BH4861,'A2'!K$7,'D5'!$BN12:$BN4861,"taip")</f>
        <v>0</v>
      </c>
      <c r="L11" s="222">
        <f>COUNTIFS('D5'!$B12:$B4861,'A2'!$D11,'D5'!$BH12:$BH4861,'A2'!L$7,'D5'!$BN12:$BN4861,"taip")</f>
        <v>0</v>
      </c>
      <c r="M11" s="222">
        <f>COUNTIFS('D5'!$B12:$B4861,'A2'!$D11,'D5'!$BH12:$BH4861,'A2'!M$7,'D5'!$BN12:$BN4861,"taip")</f>
        <v>0</v>
      </c>
      <c r="N11" s="221">
        <f t="shared" si="33"/>
        <v>0</v>
      </c>
      <c r="O11" s="222">
        <f>SUMIFS('D5'!$L$11:$L$4860,'D5'!$B$11:$B$4860,'A2'!$D11,'D5'!$BH$11:$BH$4860,O$7,'D5'!$BN$11:$BN$4860,"taip")</f>
        <v>0</v>
      </c>
      <c r="P11" s="222">
        <f>SUMIFS('D5'!$L$11:$L$4860,'D5'!$B$11:$B$4860,'A2'!$D11,'D5'!$BH$11:$BH$4860,P$7,'D5'!$BN$11:$BN$4860,"taip")</f>
        <v>0</v>
      </c>
      <c r="Q11" s="222">
        <f>SUMIFS('D5'!$L$11:$L$4860,'D5'!$B$11:$B$4860,'A2'!$D11,'D5'!$BH$11:$BH$4860,Q$7,'D5'!$BN$11:$BN$4860,"taip")</f>
        <v>0</v>
      </c>
      <c r="R11" s="222">
        <f>SUMIFS('D5'!$L$11:$L$4860,'D5'!$B$11:$B$4860,'A2'!$D11,'D5'!$BH$11:$BH$4860,R$7,'D5'!$BN$11:$BN$4860,"taip")</f>
        <v>0</v>
      </c>
      <c r="S11" s="222">
        <f>SUMIFS('D5'!$L$11:$L$4860,'D5'!$B$11:$B$4860,'A2'!$D11,'D5'!$BH$11:$BH$4860,S$7,'D5'!$BN$11:$BN$4860,"taip")</f>
        <v>0</v>
      </c>
      <c r="T11" s="222">
        <f>SUMIFS('D5'!$L$11:$L$4860,'D5'!$B$11:$B$4860,'A2'!$D11,'D5'!$BH$11:$BH$4860,T$7,'D5'!$BN$11:$BN$4860,"taip")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COUNTIFS('D5'!$B12:$B4861,'A2'!$D11,'D5'!$BI12:$BI4861,'A2'!AC$7,'D5'!$BO12:$BO4861,"taip")</f>
        <v>0</v>
      </c>
      <c r="AD11" s="222">
        <f>COUNTIFS('D5'!$B12:$B4861,'A2'!$D11,'D5'!$BI12:$BI4861,'A2'!AD$7,'D5'!$BO12:$BO4861,"taip")</f>
        <v>0</v>
      </c>
      <c r="AE11" s="222">
        <f>COUNTIFS('D5'!$B12:$B4861,'A2'!$D11,'D5'!$BI12:$BI4861,'A2'!AE$7,'D5'!$BO12:$BO4861,"taip")</f>
        <v>0</v>
      </c>
      <c r="AF11" s="222">
        <f>COUNTIFS('D5'!$B12:$B4861,'A2'!$D11,'D5'!$BI12:$BI4861,'A2'!AF$7,'D5'!$BO12:$BO4861,"taip")</f>
        <v>0</v>
      </c>
      <c r="AG11" s="222">
        <f>COUNTIFS('D5'!$B12:$B4861,'A2'!$D11,'D5'!$BI12:$BI4861,'A2'!AG$7,'D5'!$BO12:$BO4861,"taip")</f>
        <v>0</v>
      </c>
      <c r="AH11" s="222">
        <f>COUNTIFS('D5'!$B12:$B4861,'A2'!$D11,'D5'!$BI12:$BI4861,'A2'!AH$7,'D5'!$BO12:$BO4861,"taip")</f>
        <v>0</v>
      </c>
      <c r="AI11" s="221">
        <f t="shared" si="36"/>
        <v>0</v>
      </c>
      <c r="AJ11" s="222">
        <f>SUMIFS('D5'!$AG$11:$AG$4860,'D5'!$B$11:$B$4860,'A2'!$D11,'D5'!$BI$11:$BI$4860,AJ$7,'D5'!$BO$11:$BO$4860,"taip")</f>
        <v>0</v>
      </c>
      <c r="AK11" s="222">
        <f>SUMIFS('D5'!$AG$11:$AG$4860,'D5'!$B$11:$B$4860,'A2'!$D11,'D5'!$BI$11:$BI$4860,AK$7,'D5'!$BO$11:$BO$4860,"taip")</f>
        <v>0</v>
      </c>
      <c r="AL11" s="222">
        <f>SUMIFS('D5'!$AG$11:$AG$4860,'D5'!$B$11:$B$4860,'A2'!$D11,'D5'!$BI$11:$BI$4860,AL$7,'D5'!$BO$11:$BO$4860,"taip")</f>
        <v>0</v>
      </c>
      <c r="AM11" s="222">
        <f>SUMIFS('D5'!$AG$11:$AG$4860,'D5'!$B$11:$B$4860,'A2'!$D11,'D5'!$BI$11:$BI$4860,AM$7,'D5'!$BO$11:$BO$4860,"taip")</f>
        <v>0</v>
      </c>
      <c r="AN11" s="222">
        <f>SUMIFS('D5'!$AG$11:$AG$4860,'D5'!$B$11:$B$4860,'A2'!$D11,'D5'!$BI$11:$BI$4860,AN$7,'D5'!$BO$11:$BO$4860,"taip")</f>
        <v>0</v>
      </c>
      <c r="AO11" s="222">
        <f>SUMIFS('D5'!$AG$11:$AG$4860,'D5'!$B$11:$B$4860,'A2'!$D11,'D5'!$BI$11:$BI$4860,AO$7,'D5'!$BO$11:$BO$4860,"taip")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COUNTIFS('D5'!$B12:$B4861,'A2'!$D11,'D5'!$BJ12:$BJ4861,'A2'!AX$7,'D5'!$BP12:$BP4861,"taip")</f>
        <v>0</v>
      </c>
      <c r="AY11" s="222">
        <f>COUNTIFS('D5'!$B12:$B4861,'A2'!$D11,'D5'!$BJ12:$BJ4861,'A2'!AY$7,'D5'!$BP12:$BP4861,"taip")</f>
        <v>0</v>
      </c>
      <c r="AZ11" s="222">
        <f>COUNTIFS('D5'!$B12:$B4861,'A2'!$D11,'D5'!$BJ12:$BJ4861,'A2'!AZ$7,'D5'!$BP12:$BP4861,"taip")</f>
        <v>0</v>
      </c>
      <c r="BA11" s="222">
        <f>COUNTIFS('D5'!$B12:$B4861,'A2'!$D11,'D5'!$BJ12:$BJ4861,'A2'!BA$7,'D5'!$BP12:$BP4861,"taip")</f>
        <v>0</v>
      </c>
      <c r="BB11" s="222">
        <f>COUNTIFS('D5'!$B12:$B4861,'A2'!$D11,'D5'!$BJ12:$BJ4861,'A2'!BB$7,'D5'!$BP12:$BP4861,"taip")</f>
        <v>0</v>
      </c>
      <c r="BC11" s="222">
        <f>COUNTIFS('D5'!$B12:$B4861,'A2'!$D11,'D5'!$BJ12:$BJ4861,'A2'!BC$7,'D5'!$BP12:$BP4861,"taip")</f>
        <v>0</v>
      </c>
      <c r="BD11" s="221">
        <f t="shared" si="40"/>
        <v>0</v>
      </c>
      <c r="BE11" s="222">
        <f>SUMIFS('D5'!$AG$11:$AG$4860,'D5'!$B$11:$B$4860,'A2'!$D11,'D5'!$BJ$11:$BJ$4860,BE$7,'D5'!$BP$11:$BP$4860,"taip")</f>
        <v>0</v>
      </c>
      <c r="BF11" s="222">
        <f>SUMIFS('D5'!$AG$11:$AG$4860,'D5'!$B$11:$B$4860,'A2'!$D11,'D5'!$BJ$11:$BJ$4860,BF$7,'D5'!$BP$11:$BP$4860,"taip")</f>
        <v>0</v>
      </c>
      <c r="BG11" s="222">
        <f>SUMIFS('D5'!$AG$11:$AG$4860,'D5'!$B$11:$B$4860,'A2'!$D11,'D5'!$BJ$11:$BJ$4860,BG$7,'D5'!$BP$11:$BP$4860,"taip")</f>
        <v>0</v>
      </c>
      <c r="BH11" s="222">
        <f>SUMIFS('D5'!$AG$11:$AG$4860,'D5'!$B$11:$B$4860,'A2'!$D11,'D5'!$BJ$11:$BJ$4860,BH$7,'D5'!$BP$11:$BP$4860,"taip")</f>
        <v>0</v>
      </c>
      <c r="BI11" s="222">
        <f>SUMIFS('D5'!$AG$11:$AG$4860,'D5'!$B$11:$B$4860,'A2'!$D11,'D5'!$BJ$11:$BJ$4860,BI$7,'D5'!$BP$11:$BP$4860,"taip")</f>
        <v>0</v>
      </c>
      <c r="BJ11" s="222">
        <f>SUMIFS('D5'!$AG$11:$AG$4860,'D5'!$B$11:$B$4860,'A2'!$D11,'D5'!$BJ$11:$BJ$4860,BJ$7,'D5'!$BP$11:$BP$4860,"taip")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COUNTIFS('D5'!$B12:$B4861,'A2'!$D11,'D5'!$BK12:$BK4861,'A2'!BS$7,'D5'!$BS12:$BS4861,"taip")</f>
        <v>0</v>
      </c>
      <c r="BT11" s="222">
        <f>COUNTIFS('D5'!$B12:$B4861,'A2'!$D11,'D5'!$BK12:$BK4861,'A2'!BT$7,'D5'!$BS12:$BS4861,"taip")</f>
        <v>0</v>
      </c>
      <c r="BU11" s="222">
        <f>COUNTIFS('D5'!$B12:$B4861,'A2'!$D11,'D5'!$BK12:$BK4861,'A2'!BU$7,'D5'!$BS12:$BS4861,"taip")</f>
        <v>0</v>
      </c>
      <c r="BV11" s="222">
        <f>COUNTIFS('D5'!$B12:$B4861,'A2'!$D11,'D5'!$BK12:$BK4861,'A2'!BV$7,'D5'!$BS12:$BS4861,"taip")</f>
        <v>0</v>
      </c>
      <c r="BW11" s="222">
        <f>COUNTIFS('D5'!$B12:$B4861,'A2'!$D11,'D5'!$BK12:$BK4861,'A2'!BW$7,'D5'!$BS12:$BS4861,"taip")</f>
        <v>0</v>
      </c>
      <c r="BX11" s="222">
        <f>COUNTIFS('D5'!$B12:$B4861,'A2'!$D11,'D5'!$BK12:$BK4861,'A2'!BX$7,'D5'!$BS12:$BS4861,"taip")</f>
        <v>0</v>
      </c>
      <c r="BY11" s="221">
        <f t="shared" si="44"/>
        <v>0</v>
      </c>
      <c r="BZ11" s="222">
        <f>SUMIFS('D5'!$AG$11:$AG$4860,'D5'!$B$11:$B$4860,'A2'!$D11,'D5'!$BK$11:$BK$4860,BZ$7,'D5'!$BS$11:$BS$4860,"taip")</f>
        <v>0</v>
      </c>
      <c r="CA11" s="222">
        <f>SUMIFS('D5'!$AG$11:$AG$4860,'D5'!$B$11:$B$4860,'A2'!$D11,'D5'!$BK$11:$BK$4860,CA$7,'D5'!$BS$11:$BS$4860,"taip")</f>
        <v>0</v>
      </c>
      <c r="CB11" s="222">
        <f>SUMIFS('D5'!$AG$11:$AG$4860,'D5'!$B$11:$B$4860,'A2'!$D11,'D5'!$BK$11:$BK$4860,CB$7,'D5'!$BS$11:$BS$4860,"taip")</f>
        <v>0</v>
      </c>
      <c r="CC11" s="222">
        <f>SUMIFS('D5'!$AG$11:$AG$4860,'D5'!$B$11:$B$4860,'A2'!$D11,'D5'!$BK$11:$BK$4860,CC$7,'D5'!$BS$11:$BS$4860,"taip")</f>
        <v>0</v>
      </c>
      <c r="CD11" s="222">
        <f>SUMIFS('D5'!$AG$11:$AG$4860,'D5'!$B$11:$B$4860,'A2'!$D11,'D5'!$BK$11:$BK$4860,CD$7,'D5'!$BS$11:$BS$4860,"taip")</f>
        <v>0</v>
      </c>
      <c r="CE11" s="222">
        <f>SUMIFS('D5'!$AG$11:$AG$4860,'D5'!$B$11:$B$4860,'A2'!$D11,'D5'!$BK$11:$BK$4860,CE$7,'D5'!$BS$11:$BS$4860,"taip")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x14ac:dyDescent="0.3">
      <c r="A12" s="10" t="s">
        <v>19</v>
      </c>
      <c r="B12" s="197">
        <f>'VPS1'!C12</f>
        <v>0</v>
      </c>
      <c r="C12" s="213" t="str">
        <f>'VPS1'!D12</f>
        <v>Skatinti įtraukių neformalių iniciatyvų ir veiklų plėtrą</v>
      </c>
      <c r="D12" s="54" t="str">
        <f>'VPS1'!J12</f>
        <v>ŠALČ-LEADER-20VVG-09-03</v>
      </c>
      <c r="E12" s="54" t="str">
        <f>'VPS1'!L12</f>
        <v>EŽŪFKP</v>
      </c>
      <c r="F12" s="198">
        <f>'VPS1'!G12</f>
        <v>106745.4</v>
      </c>
      <c r="G12" s="221">
        <f t="shared" si="32"/>
        <v>0</v>
      </c>
      <c r="H12" s="222">
        <f>COUNTIFS('D5'!$B13:$B4862,'A2'!$D12,'D5'!$BH13:$BH4862,'A2'!H$7,'D5'!$BN13:$BN4862,"taip")</f>
        <v>0</v>
      </c>
      <c r="I12" s="222">
        <f>COUNTIFS('D5'!$B13:$B4862,'A2'!$D12,'D5'!$BH13:$BH4862,'A2'!I$7,'D5'!$BN13:$BN4862,"taip")</f>
        <v>0</v>
      </c>
      <c r="J12" s="222">
        <f>COUNTIFS('D5'!$B13:$B4862,'A2'!$D12,'D5'!$BH13:$BH4862,'A2'!J$7,'D5'!$BN13:$BN4862,"taip")</f>
        <v>0</v>
      </c>
      <c r="K12" s="222">
        <f>COUNTIFS('D5'!$B13:$B4862,'A2'!$D12,'D5'!$BH13:$BH4862,'A2'!K$7,'D5'!$BN13:$BN4862,"taip")</f>
        <v>0</v>
      </c>
      <c r="L12" s="222">
        <f>COUNTIFS('D5'!$B13:$B4862,'A2'!$D12,'D5'!$BH13:$BH4862,'A2'!L$7,'D5'!$BN13:$BN4862,"taip")</f>
        <v>0</v>
      </c>
      <c r="M12" s="222">
        <f>COUNTIFS('D5'!$B13:$B4862,'A2'!$D12,'D5'!$BH13:$BH4862,'A2'!M$7,'D5'!$BN13:$BN4862,"taip")</f>
        <v>0</v>
      </c>
      <c r="N12" s="221">
        <f t="shared" si="33"/>
        <v>0</v>
      </c>
      <c r="O12" s="222">
        <f>SUMIFS('D5'!$L$11:$L$4860,'D5'!$B$11:$B$4860,'A2'!$D12,'D5'!$BH$11:$BH$4860,O$7,'D5'!$BN$11:$BN$4860,"taip")</f>
        <v>0</v>
      </c>
      <c r="P12" s="222">
        <f>SUMIFS('D5'!$L$11:$L$4860,'D5'!$B$11:$B$4860,'A2'!$D12,'D5'!$BH$11:$BH$4860,P$7,'D5'!$BN$11:$BN$4860,"taip")</f>
        <v>0</v>
      </c>
      <c r="Q12" s="222">
        <f>SUMIFS('D5'!$L$11:$L$4860,'D5'!$B$11:$B$4860,'A2'!$D12,'D5'!$BH$11:$BH$4860,Q$7,'D5'!$BN$11:$BN$4860,"taip")</f>
        <v>0</v>
      </c>
      <c r="R12" s="222">
        <f>SUMIFS('D5'!$L$11:$L$4860,'D5'!$B$11:$B$4860,'A2'!$D12,'D5'!$BH$11:$BH$4860,R$7,'D5'!$BN$11:$BN$4860,"taip")</f>
        <v>0</v>
      </c>
      <c r="S12" s="222">
        <f>SUMIFS('D5'!$L$11:$L$4860,'D5'!$B$11:$B$4860,'A2'!$D12,'D5'!$BH$11:$BH$4860,S$7,'D5'!$BN$11:$BN$4860,"taip")</f>
        <v>0</v>
      </c>
      <c r="T12" s="222">
        <f>SUMIFS('D5'!$L$11:$L$4860,'D5'!$B$11:$B$4860,'A2'!$D12,'D5'!$BH$11:$BH$4860,T$7,'D5'!$BN$11:$BN$4860,"taip")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COUNTIFS('D5'!$B13:$B4862,'A2'!$D12,'D5'!$BI13:$BI4862,'A2'!AC$7,'D5'!$BO13:$BO4862,"taip")</f>
        <v>0</v>
      </c>
      <c r="AD12" s="222">
        <f>COUNTIFS('D5'!$B13:$B4862,'A2'!$D12,'D5'!$BI13:$BI4862,'A2'!AD$7,'D5'!$BO13:$BO4862,"taip")</f>
        <v>0</v>
      </c>
      <c r="AE12" s="222">
        <f>COUNTIFS('D5'!$B13:$B4862,'A2'!$D12,'D5'!$BI13:$BI4862,'A2'!AE$7,'D5'!$BO13:$BO4862,"taip")</f>
        <v>0</v>
      </c>
      <c r="AF12" s="222">
        <f>COUNTIFS('D5'!$B13:$B4862,'A2'!$D12,'D5'!$BI13:$BI4862,'A2'!AF$7,'D5'!$BO13:$BO4862,"taip")</f>
        <v>0</v>
      </c>
      <c r="AG12" s="222">
        <f>COUNTIFS('D5'!$B13:$B4862,'A2'!$D12,'D5'!$BI13:$BI4862,'A2'!AG$7,'D5'!$BO13:$BO4862,"taip")</f>
        <v>0</v>
      </c>
      <c r="AH12" s="222">
        <f>COUNTIFS('D5'!$B13:$B4862,'A2'!$D12,'D5'!$BI13:$BI4862,'A2'!AH$7,'D5'!$BO13:$BO4862,"taip")</f>
        <v>0</v>
      </c>
      <c r="AI12" s="221">
        <f t="shared" si="36"/>
        <v>0</v>
      </c>
      <c r="AJ12" s="222">
        <f>SUMIFS('D5'!$AG$11:$AG$4860,'D5'!$B$11:$B$4860,'A2'!$D12,'D5'!$BI$11:$BI$4860,AJ$7,'D5'!$BO$11:$BO$4860,"taip")</f>
        <v>0</v>
      </c>
      <c r="AK12" s="222">
        <f>SUMIFS('D5'!$AG$11:$AG$4860,'D5'!$B$11:$B$4860,'A2'!$D12,'D5'!$BI$11:$BI$4860,AK$7,'D5'!$BO$11:$BO$4860,"taip")</f>
        <v>0</v>
      </c>
      <c r="AL12" s="222">
        <f>SUMIFS('D5'!$AG$11:$AG$4860,'D5'!$B$11:$B$4860,'A2'!$D12,'D5'!$BI$11:$BI$4860,AL$7,'D5'!$BO$11:$BO$4860,"taip")</f>
        <v>0</v>
      </c>
      <c r="AM12" s="222">
        <f>SUMIFS('D5'!$AG$11:$AG$4860,'D5'!$B$11:$B$4860,'A2'!$D12,'D5'!$BI$11:$BI$4860,AM$7,'D5'!$BO$11:$BO$4860,"taip")</f>
        <v>0</v>
      </c>
      <c r="AN12" s="222">
        <f>SUMIFS('D5'!$AG$11:$AG$4860,'D5'!$B$11:$B$4860,'A2'!$D12,'D5'!$BI$11:$BI$4860,AN$7,'D5'!$BO$11:$BO$4860,"taip")</f>
        <v>0</v>
      </c>
      <c r="AO12" s="222">
        <f>SUMIFS('D5'!$AG$11:$AG$4860,'D5'!$B$11:$B$4860,'A2'!$D12,'D5'!$BI$11:$BI$4860,AO$7,'D5'!$BO$11:$BO$4860,"taip")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COUNTIFS('D5'!$B13:$B4862,'A2'!$D12,'D5'!$BJ13:$BJ4862,'A2'!AX$7,'D5'!$BP13:$BP4862,"taip")</f>
        <v>0</v>
      </c>
      <c r="AY12" s="222">
        <f>COUNTIFS('D5'!$B13:$B4862,'A2'!$D12,'D5'!$BJ13:$BJ4862,'A2'!AY$7,'D5'!$BP13:$BP4862,"taip")</f>
        <v>0</v>
      </c>
      <c r="AZ12" s="222">
        <f>COUNTIFS('D5'!$B13:$B4862,'A2'!$D12,'D5'!$BJ13:$BJ4862,'A2'!AZ$7,'D5'!$BP13:$BP4862,"taip")</f>
        <v>0</v>
      </c>
      <c r="BA12" s="222">
        <f>COUNTIFS('D5'!$B13:$B4862,'A2'!$D12,'D5'!$BJ13:$BJ4862,'A2'!BA$7,'D5'!$BP13:$BP4862,"taip")</f>
        <v>0</v>
      </c>
      <c r="BB12" s="222">
        <f>COUNTIFS('D5'!$B13:$B4862,'A2'!$D12,'D5'!$BJ13:$BJ4862,'A2'!BB$7,'D5'!$BP13:$BP4862,"taip")</f>
        <v>0</v>
      </c>
      <c r="BC12" s="222">
        <f>COUNTIFS('D5'!$B13:$B4862,'A2'!$D12,'D5'!$BJ13:$BJ4862,'A2'!BC$7,'D5'!$BP13:$BP4862,"taip")</f>
        <v>0</v>
      </c>
      <c r="BD12" s="221">
        <f t="shared" si="40"/>
        <v>0</v>
      </c>
      <c r="BE12" s="222">
        <f>SUMIFS('D5'!$AG$11:$AG$4860,'D5'!$B$11:$B$4860,'A2'!$D12,'D5'!$BJ$11:$BJ$4860,BE$7,'D5'!$BP$11:$BP$4860,"taip")</f>
        <v>0</v>
      </c>
      <c r="BF12" s="222">
        <f>SUMIFS('D5'!$AG$11:$AG$4860,'D5'!$B$11:$B$4860,'A2'!$D12,'D5'!$BJ$11:$BJ$4860,BF$7,'D5'!$BP$11:$BP$4860,"taip")</f>
        <v>0</v>
      </c>
      <c r="BG12" s="222">
        <f>SUMIFS('D5'!$AG$11:$AG$4860,'D5'!$B$11:$B$4860,'A2'!$D12,'D5'!$BJ$11:$BJ$4860,BG$7,'D5'!$BP$11:$BP$4860,"taip")</f>
        <v>0</v>
      </c>
      <c r="BH12" s="222">
        <f>SUMIFS('D5'!$AG$11:$AG$4860,'D5'!$B$11:$B$4860,'A2'!$D12,'D5'!$BJ$11:$BJ$4860,BH$7,'D5'!$BP$11:$BP$4860,"taip")</f>
        <v>0</v>
      </c>
      <c r="BI12" s="222">
        <f>SUMIFS('D5'!$AG$11:$AG$4860,'D5'!$B$11:$B$4860,'A2'!$D12,'D5'!$BJ$11:$BJ$4860,BI$7,'D5'!$BP$11:$BP$4860,"taip")</f>
        <v>0</v>
      </c>
      <c r="BJ12" s="222">
        <f>SUMIFS('D5'!$AG$11:$AG$4860,'D5'!$B$11:$B$4860,'A2'!$D12,'D5'!$BJ$11:$BJ$4860,BJ$7,'D5'!$BP$11:$BP$4860,"taip")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COUNTIFS('D5'!$B13:$B4862,'A2'!$D12,'D5'!$BK13:$BK4862,'A2'!BS$7,'D5'!$BS13:$BS4862,"taip")</f>
        <v>0</v>
      </c>
      <c r="BT12" s="222">
        <f>COUNTIFS('D5'!$B13:$B4862,'A2'!$D12,'D5'!$BK13:$BK4862,'A2'!BT$7,'D5'!$BS13:$BS4862,"taip")</f>
        <v>0</v>
      </c>
      <c r="BU12" s="222">
        <f>COUNTIFS('D5'!$B13:$B4862,'A2'!$D12,'D5'!$BK13:$BK4862,'A2'!BU$7,'D5'!$BS13:$BS4862,"taip")</f>
        <v>0</v>
      </c>
      <c r="BV12" s="222">
        <f>COUNTIFS('D5'!$B13:$B4862,'A2'!$D12,'D5'!$BK13:$BK4862,'A2'!BV$7,'D5'!$BS13:$BS4862,"taip")</f>
        <v>0</v>
      </c>
      <c r="BW12" s="222">
        <f>COUNTIFS('D5'!$B13:$B4862,'A2'!$D12,'D5'!$BK13:$BK4862,'A2'!BW$7,'D5'!$BS13:$BS4862,"taip")</f>
        <v>0</v>
      </c>
      <c r="BX12" s="222">
        <f>COUNTIFS('D5'!$B13:$B4862,'A2'!$D12,'D5'!$BK13:$BK4862,'A2'!BX$7,'D5'!$BS13:$BS4862,"taip")</f>
        <v>0</v>
      </c>
      <c r="BY12" s="221">
        <f t="shared" si="44"/>
        <v>0</v>
      </c>
      <c r="BZ12" s="222">
        <f>SUMIFS('D5'!$AG$11:$AG$4860,'D5'!$B$11:$B$4860,'A2'!$D12,'D5'!$BK$11:$BK$4860,BZ$7,'D5'!$BS$11:$BS$4860,"taip")</f>
        <v>0</v>
      </c>
      <c r="CA12" s="222">
        <f>SUMIFS('D5'!$AG$11:$AG$4860,'D5'!$B$11:$B$4860,'A2'!$D12,'D5'!$BK$11:$BK$4860,CA$7,'D5'!$BS$11:$BS$4860,"taip")</f>
        <v>0</v>
      </c>
      <c r="CB12" s="222">
        <f>SUMIFS('D5'!$AG$11:$AG$4860,'D5'!$B$11:$B$4860,'A2'!$D12,'D5'!$BK$11:$BK$4860,CB$7,'D5'!$BS$11:$BS$4860,"taip")</f>
        <v>0</v>
      </c>
      <c r="CC12" s="222">
        <f>SUMIFS('D5'!$AG$11:$AG$4860,'D5'!$B$11:$B$4860,'A2'!$D12,'D5'!$BK$11:$BK$4860,CC$7,'D5'!$BS$11:$BS$4860,"taip")</f>
        <v>0</v>
      </c>
      <c r="CD12" s="222">
        <f>SUMIFS('D5'!$AG$11:$AG$4860,'D5'!$B$11:$B$4860,'A2'!$D12,'D5'!$BK$11:$BK$4860,CD$7,'D5'!$BS$11:$BS$4860,"taip")</f>
        <v>0</v>
      </c>
      <c r="CE12" s="222">
        <f>SUMIFS('D5'!$AG$11:$AG$4860,'D5'!$B$11:$B$4860,'A2'!$D12,'D5'!$BK$11:$BK$4860,CE$7,'D5'!$BS$11:$BS$4860,"taip")</f>
        <v>0</v>
      </c>
      <c r="CF12" s="220">
        <f t="shared" si="45"/>
        <v>0</v>
      </c>
      <c r="CG12" s="223">
        <f t="shared" si="59"/>
        <v>0</v>
      </c>
      <c r="CH12" s="223">
        <f t="shared" si="60"/>
        <v>0</v>
      </c>
      <c r="CI12" s="223">
        <f t="shared" si="61"/>
        <v>0</v>
      </c>
      <c r="CJ12" s="223">
        <f t="shared" si="62"/>
        <v>0</v>
      </c>
      <c r="CK12" s="223">
        <f t="shared" si="63"/>
        <v>0</v>
      </c>
      <c r="CL12" s="223">
        <f t="shared" si="64"/>
        <v>0</v>
      </c>
    </row>
    <row r="13" spans="1:90" x14ac:dyDescent="0.3">
      <c r="A13" s="10" t="s">
        <v>22</v>
      </c>
      <c r="B13" s="197">
        <f>'VPS1'!C13</f>
        <v>0</v>
      </c>
      <c r="C13" s="213" t="str">
        <f>'VPS1'!D13</f>
        <v>Aplinkai palankaus smulkaus verslo kūrimas ir plėtra</v>
      </c>
      <c r="D13" s="54" t="str">
        <f>'VPS1'!J13</f>
        <v>ŠALČ-LEADER-20VVG-03-04</v>
      </c>
      <c r="E13" s="54" t="str">
        <f>'VPS1'!L13</f>
        <v>EŽŪFKP</v>
      </c>
      <c r="F13" s="198">
        <f>'VPS1'!G13</f>
        <v>420000</v>
      </c>
      <c r="G13" s="221">
        <f t="shared" si="32"/>
        <v>0</v>
      </c>
      <c r="H13" s="222">
        <f>COUNTIFS('D5'!$B14:$B4863,'A2'!$D13,'D5'!$BH14:$BH4863,'A2'!H$7,'D5'!$BN14:$BN4863,"taip")</f>
        <v>0</v>
      </c>
      <c r="I13" s="222">
        <f>COUNTIFS('D5'!$B14:$B4863,'A2'!$D13,'D5'!$BH14:$BH4863,'A2'!I$7,'D5'!$BN14:$BN4863,"taip")</f>
        <v>0</v>
      </c>
      <c r="J13" s="222">
        <f>COUNTIFS('D5'!$B14:$B4863,'A2'!$D13,'D5'!$BH14:$BH4863,'A2'!J$7,'D5'!$BN14:$BN4863,"taip")</f>
        <v>0</v>
      </c>
      <c r="K13" s="222">
        <f>COUNTIFS('D5'!$B14:$B4863,'A2'!$D13,'D5'!$BH14:$BH4863,'A2'!K$7,'D5'!$BN14:$BN4863,"taip")</f>
        <v>0</v>
      </c>
      <c r="L13" s="222">
        <f>COUNTIFS('D5'!$B14:$B4863,'A2'!$D13,'D5'!$BH14:$BH4863,'A2'!L$7,'D5'!$BN14:$BN4863,"taip")</f>
        <v>0</v>
      </c>
      <c r="M13" s="222">
        <f>COUNTIFS('D5'!$B14:$B4863,'A2'!$D13,'D5'!$BH14:$BH4863,'A2'!M$7,'D5'!$BN14:$BN4863,"taip")</f>
        <v>0</v>
      </c>
      <c r="N13" s="221">
        <f t="shared" si="33"/>
        <v>0</v>
      </c>
      <c r="O13" s="222">
        <f>SUMIFS('D5'!$L$11:$L$4860,'D5'!$B$11:$B$4860,'A2'!$D13,'D5'!$BH$11:$BH$4860,O$7,'D5'!$BN$11:$BN$4860,"taip")</f>
        <v>0</v>
      </c>
      <c r="P13" s="222">
        <f>SUMIFS('D5'!$L$11:$L$4860,'D5'!$B$11:$B$4860,'A2'!$D13,'D5'!$BH$11:$BH$4860,P$7,'D5'!$BN$11:$BN$4860,"taip")</f>
        <v>0</v>
      </c>
      <c r="Q13" s="222">
        <f>SUMIFS('D5'!$L$11:$L$4860,'D5'!$B$11:$B$4860,'A2'!$D13,'D5'!$BH$11:$BH$4860,Q$7,'D5'!$BN$11:$BN$4860,"taip")</f>
        <v>0</v>
      </c>
      <c r="R13" s="222">
        <f>SUMIFS('D5'!$L$11:$L$4860,'D5'!$B$11:$B$4860,'A2'!$D13,'D5'!$BH$11:$BH$4860,R$7,'D5'!$BN$11:$BN$4860,"taip")</f>
        <v>0</v>
      </c>
      <c r="S13" s="222">
        <f>SUMIFS('D5'!$L$11:$L$4860,'D5'!$B$11:$B$4860,'A2'!$D13,'D5'!$BH$11:$BH$4860,S$7,'D5'!$BN$11:$BN$4860,"taip")</f>
        <v>0</v>
      </c>
      <c r="T13" s="222">
        <f>SUMIFS('D5'!$L$11:$L$4860,'D5'!$B$11:$B$4860,'A2'!$D13,'D5'!$BH$11:$BH$4860,T$7,'D5'!$BN$11:$BN$4860,"taip")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COUNTIFS('D5'!$B14:$B4863,'A2'!$D13,'D5'!$BI14:$BI4863,'A2'!AC$7,'D5'!$BO14:$BO4863,"taip")</f>
        <v>0</v>
      </c>
      <c r="AD13" s="222">
        <f>COUNTIFS('D5'!$B14:$B4863,'A2'!$D13,'D5'!$BI14:$BI4863,'A2'!AD$7,'D5'!$BO14:$BO4863,"taip")</f>
        <v>0</v>
      </c>
      <c r="AE13" s="222">
        <f>COUNTIFS('D5'!$B14:$B4863,'A2'!$D13,'D5'!$BI14:$BI4863,'A2'!AE$7,'D5'!$BO14:$BO4863,"taip")</f>
        <v>0</v>
      </c>
      <c r="AF13" s="222">
        <f>COUNTIFS('D5'!$B14:$B4863,'A2'!$D13,'D5'!$BI14:$BI4863,'A2'!AF$7,'D5'!$BO14:$BO4863,"taip")</f>
        <v>0</v>
      </c>
      <c r="AG13" s="222">
        <f>COUNTIFS('D5'!$B14:$B4863,'A2'!$D13,'D5'!$BI14:$BI4863,'A2'!AG$7,'D5'!$BO14:$BO4863,"taip")</f>
        <v>0</v>
      </c>
      <c r="AH13" s="222">
        <f>COUNTIFS('D5'!$B14:$B4863,'A2'!$D13,'D5'!$BI14:$BI4863,'A2'!AH$7,'D5'!$BO14:$BO4863,"taip")</f>
        <v>0</v>
      </c>
      <c r="AI13" s="221">
        <f t="shared" si="36"/>
        <v>0</v>
      </c>
      <c r="AJ13" s="222">
        <f>SUMIFS('D5'!$AG$11:$AG$4860,'D5'!$B$11:$B$4860,'A2'!$D13,'D5'!$BI$11:$BI$4860,AJ$7,'D5'!$BO$11:$BO$4860,"taip")</f>
        <v>0</v>
      </c>
      <c r="AK13" s="222">
        <f>SUMIFS('D5'!$AG$11:$AG$4860,'D5'!$B$11:$B$4860,'A2'!$D13,'D5'!$BI$11:$BI$4860,AK$7,'D5'!$BO$11:$BO$4860,"taip")</f>
        <v>0</v>
      </c>
      <c r="AL13" s="222">
        <f>SUMIFS('D5'!$AG$11:$AG$4860,'D5'!$B$11:$B$4860,'A2'!$D13,'D5'!$BI$11:$BI$4860,AL$7,'D5'!$BO$11:$BO$4860,"taip")</f>
        <v>0</v>
      </c>
      <c r="AM13" s="222">
        <f>SUMIFS('D5'!$AG$11:$AG$4860,'D5'!$B$11:$B$4860,'A2'!$D13,'D5'!$BI$11:$BI$4860,AM$7,'D5'!$BO$11:$BO$4860,"taip")</f>
        <v>0</v>
      </c>
      <c r="AN13" s="222">
        <f>SUMIFS('D5'!$AG$11:$AG$4860,'D5'!$B$11:$B$4860,'A2'!$D13,'D5'!$BI$11:$BI$4860,AN$7,'D5'!$BO$11:$BO$4860,"taip")</f>
        <v>0</v>
      </c>
      <c r="AO13" s="222">
        <f>SUMIFS('D5'!$AG$11:$AG$4860,'D5'!$B$11:$B$4860,'A2'!$D13,'D5'!$BI$11:$BI$4860,AO$7,'D5'!$BO$11:$BO$4860,"taip")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COUNTIFS('D5'!$B14:$B4863,'A2'!$D13,'D5'!$BJ14:$BJ4863,'A2'!AX$7,'D5'!$BP14:$BP4863,"taip")</f>
        <v>0</v>
      </c>
      <c r="AY13" s="222">
        <f>COUNTIFS('D5'!$B14:$B4863,'A2'!$D13,'D5'!$BJ14:$BJ4863,'A2'!AY$7,'D5'!$BP14:$BP4863,"taip")</f>
        <v>0</v>
      </c>
      <c r="AZ13" s="222">
        <f>COUNTIFS('D5'!$B14:$B4863,'A2'!$D13,'D5'!$BJ14:$BJ4863,'A2'!AZ$7,'D5'!$BP14:$BP4863,"taip")</f>
        <v>0</v>
      </c>
      <c r="BA13" s="222">
        <f>COUNTIFS('D5'!$B14:$B4863,'A2'!$D13,'D5'!$BJ14:$BJ4863,'A2'!BA$7,'D5'!$BP14:$BP4863,"taip")</f>
        <v>0</v>
      </c>
      <c r="BB13" s="222">
        <f>COUNTIFS('D5'!$B14:$B4863,'A2'!$D13,'D5'!$BJ14:$BJ4863,'A2'!BB$7,'D5'!$BP14:$BP4863,"taip")</f>
        <v>0</v>
      </c>
      <c r="BC13" s="222">
        <f>COUNTIFS('D5'!$B14:$B4863,'A2'!$D13,'D5'!$BJ14:$BJ4863,'A2'!BC$7,'D5'!$BP14:$BP4863,"taip")</f>
        <v>0</v>
      </c>
      <c r="BD13" s="221">
        <f t="shared" si="40"/>
        <v>0</v>
      </c>
      <c r="BE13" s="222">
        <f>SUMIFS('D5'!$AG$11:$AG$4860,'D5'!$B$11:$B$4860,'A2'!$D13,'D5'!$BJ$11:$BJ$4860,BE$7,'D5'!$BP$11:$BP$4860,"taip")</f>
        <v>0</v>
      </c>
      <c r="BF13" s="222">
        <f>SUMIFS('D5'!$AG$11:$AG$4860,'D5'!$B$11:$B$4860,'A2'!$D13,'D5'!$BJ$11:$BJ$4860,BF$7,'D5'!$BP$11:$BP$4860,"taip")</f>
        <v>0</v>
      </c>
      <c r="BG13" s="222">
        <f>SUMIFS('D5'!$AG$11:$AG$4860,'D5'!$B$11:$B$4860,'A2'!$D13,'D5'!$BJ$11:$BJ$4860,BG$7,'D5'!$BP$11:$BP$4860,"taip")</f>
        <v>0</v>
      </c>
      <c r="BH13" s="222">
        <f>SUMIFS('D5'!$AG$11:$AG$4860,'D5'!$B$11:$B$4860,'A2'!$D13,'D5'!$BJ$11:$BJ$4860,BH$7,'D5'!$BP$11:$BP$4860,"taip")</f>
        <v>0</v>
      </c>
      <c r="BI13" s="222">
        <f>SUMIFS('D5'!$AG$11:$AG$4860,'D5'!$B$11:$B$4860,'A2'!$D13,'D5'!$BJ$11:$BJ$4860,BI$7,'D5'!$BP$11:$BP$4860,"taip")</f>
        <v>0</v>
      </c>
      <c r="BJ13" s="222">
        <f>SUMIFS('D5'!$AG$11:$AG$4860,'D5'!$B$11:$B$4860,'A2'!$D13,'D5'!$BJ$11:$BJ$4860,BJ$7,'D5'!$BP$11:$BP$4860,"taip")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COUNTIFS('D5'!$B14:$B4863,'A2'!$D13,'D5'!$BK14:$BK4863,'A2'!BS$7,'D5'!$BS14:$BS4863,"taip")</f>
        <v>0</v>
      </c>
      <c r="BT13" s="222">
        <f>COUNTIFS('D5'!$B14:$B4863,'A2'!$D13,'D5'!$BK14:$BK4863,'A2'!BT$7,'D5'!$BS14:$BS4863,"taip")</f>
        <v>0</v>
      </c>
      <c r="BU13" s="222">
        <f>COUNTIFS('D5'!$B14:$B4863,'A2'!$D13,'D5'!$BK14:$BK4863,'A2'!BU$7,'D5'!$BS14:$BS4863,"taip")</f>
        <v>0</v>
      </c>
      <c r="BV13" s="222">
        <f>COUNTIFS('D5'!$B14:$B4863,'A2'!$D13,'D5'!$BK14:$BK4863,'A2'!BV$7,'D5'!$BS14:$BS4863,"taip")</f>
        <v>0</v>
      </c>
      <c r="BW13" s="222">
        <f>COUNTIFS('D5'!$B14:$B4863,'A2'!$D13,'D5'!$BK14:$BK4863,'A2'!BW$7,'D5'!$BS14:$BS4863,"taip")</f>
        <v>0</v>
      </c>
      <c r="BX13" s="222">
        <f>COUNTIFS('D5'!$B14:$B4863,'A2'!$D13,'D5'!$BK14:$BK4863,'A2'!BX$7,'D5'!$BS14:$BS4863,"taip")</f>
        <v>0</v>
      </c>
      <c r="BY13" s="221">
        <f t="shared" si="44"/>
        <v>0</v>
      </c>
      <c r="BZ13" s="222">
        <f>SUMIFS('D5'!$AG$11:$AG$4860,'D5'!$B$11:$B$4860,'A2'!$D13,'D5'!$BK$11:$BK$4860,BZ$7,'D5'!$BS$11:$BS$4860,"taip")</f>
        <v>0</v>
      </c>
      <c r="CA13" s="222">
        <f>SUMIFS('D5'!$AG$11:$AG$4860,'D5'!$B$11:$B$4860,'A2'!$D13,'D5'!$BK$11:$BK$4860,CA$7,'D5'!$BS$11:$BS$4860,"taip")</f>
        <v>0</v>
      </c>
      <c r="CB13" s="222">
        <f>SUMIFS('D5'!$AG$11:$AG$4860,'D5'!$B$11:$B$4860,'A2'!$D13,'D5'!$BK$11:$BK$4860,CB$7,'D5'!$BS$11:$BS$4860,"taip")</f>
        <v>0</v>
      </c>
      <c r="CC13" s="222">
        <f>SUMIFS('D5'!$AG$11:$AG$4860,'D5'!$B$11:$B$4860,'A2'!$D13,'D5'!$BK$11:$BK$4860,CC$7,'D5'!$BS$11:$BS$4860,"taip")</f>
        <v>0</v>
      </c>
      <c r="CD13" s="222">
        <f>SUMIFS('D5'!$AG$11:$AG$4860,'D5'!$B$11:$B$4860,'A2'!$D13,'D5'!$BK$11:$BK$4860,CD$7,'D5'!$BS$11:$BS$4860,"taip")</f>
        <v>0</v>
      </c>
      <c r="CE13" s="222">
        <f>SUMIFS('D5'!$AG$11:$AG$4860,'D5'!$B$11:$B$4860,'A2'!$D13,'D5'!$BK$11:$BK$4860,CE$7,'D5'!$BS$11:$BS$4860,"taip")</f>
        <v>0</v>
      </c>
      <c r="CF13" s="220">
        <f t="shared" si="45"/>
        <v>0</v>
      </c>
      <c r="CG13" s="223">
        <f t="shared" si="59"/>
        <v>0</v>
      </c>
      <c r="CH13" s="223">
        <f t="shared" si="60"/>
        <v>0</v>
      </c>
      <c r="CI13" s="223">
        <f t="shared" si="61"/>
        <v>0</v>
      </c>
      <c r="CJ13" s="223">
        <f t="shared" si="62"/>
        <v>0</v>
      </c>
      <c r="CK13" s="223">
        <f t="shared" si="63"/>
        <v>0</v>
      </c>
      <c r="CL13" s="223">
        <f t="shared" si="64"/>
        <v>0</v>
      </c>
    </row>
    <row r="14" spans="1:90" x14ac:dyDescent="0.3">
      <c r="A14" s="10" t="s">
        <v>25</v>
      </c>
      <c r="B14" s="197">
        <f>'VPS1'!C14</f>
        <v>0</v>
      </c>
      <c r="C14" s="213">
        <f>'VPS1'!D14</f>
        <v>0</v>
      </c>
      <c r="D14" s="54">
        <f>'VPS1'!J14</f>
        <v>0</v>
      </c>
      <c r="E14" s="54" t="str">
        <f>'VPS1'!L14</f>
        <v>EŽŪFKP</v>
      </c>
      <c r="F14" s="198">
        <f>'VPS1'!G14</f>
        <v>0</v>
      </c>
      <c r="G14" s="221">
        <f t="shared" si="32"/>
        <v>0</v>
      </c>
      <c r="H14" s="222">
        <f>COUNTIFS('D5'!$B15:$B4864,'A2'!$D14,'D5'!$BH15:$BH4864,'A2'!H$7,'D5'!$BN15:$BN4864,"taip")</f>
        <v>0</v>
      </c>
      <c r="I14" s="222">
        <f>COUNTIFS('D5'!$B15:$B4864,'A2'!$D14,'D5'!$BH15:$BH4864,'A2'!I$7,'D5'!$BN15:$BN4864,"taip")</f>
        <v>0</v>
      </c>
      <c r="J14" s="222">
        <f>COUNTIFS('D5'!$B15:$B4864,'A2'!$D14,'D5'!$BH15:$BH4864,'A2'!J$7,'D5'!$BN15:$BN4864,"taip")</f>
        <v>0</v>
      </c>
      <c r="K14" s="222">
        <f>COUNTIFS('D5'!$B15:$B4864,'A2'!$D14,'D5'!$BH15:$BH4864,'A2'!K$7,'D5'!$BN15:$BN4864,"taip")</f>
        <v>0</v>
      </c>
      <c r="L14" s="222">
        <f>COUNTIFS('D5'!$B15:$B4864,'A2'!$D14,'D5'!$BH15:$BH4864,'A2'!L$7,'D5'!$BN15:$BN4864,"taip")</f>
        <v>0</v>
      </c>
      <c r="M14" s="222">
        <f>COUNTIFS('D5'!$B15:$B4864,'A2'!$D14,'D5'!$BH15:$BH4864,'A2'!M$7,'D5'!$BN15:$BN4864,"taip")</f>
        <v>0</v>
      </c>
      <c r="N14" s="221">
        <f t="shared" si="33"/>
        <v>0</v>
      </c>
      <c r="O14" s="222">
        <f>SUMIFS('D5'!$L$11:$L$4860,'D5'!$B$11:$B$4860,'A2'!$D14,'D5'!$BH$11:$BH$4860,O$7,'D5'!$BN$11:$BN$4860,"taip")</f>
        <v>0</v>
      </c>
      <c r="P14" s="222">
        <f>SUMIFS('D5'!$L$11:$L$4860,'D5'!$B$11:$B$4860,'A2'!$D14,'D5'!$BH$11:$BH$4860,P$7,'D5'!$BN$11:$BN$4860,"taip")</f>
        <v>0</v>
      </c>
      <c r="Q14" s="222">
        <f>SUMIFS('D5'!$L$11:$L$4860,'D5'!$B$11:$B$4860,'A2'!$D14,'D5'!$BH$11:$BH$4860,Q$7,'D5'!$BN$11:$BN$4860,"taip")</f>
        <v>0</v>
      </c>
      <c r="R14" s="222">
        <f>SUMIFS('D5'!$L$11:$L$4860,'D5'!$B$11:$B$4860,'A2'!$D14,'D5'!$BH$11:$BH$4860,R$7,'D5'!$BN$11:$BN$4860,"taip")</f>
        <v>0</v>
      </c>
      <c r="S14" s="222">
        <f>SUMIFS('D5'!$L$11:$L$4860,'D5'!$B$11:$B$4860,'A2'!$D14,'D5'!$BH$11:$BH$4860,S$7,'D5'!$BN$11:$BN$4860,"taip")</f>
        <v>0</v>
      </c>
      <c r="T14" s="222">
        <f>SUMIFS('D5'!$L$11:$L$4860,'D5'!$B$11:$B$4860,'A2'!$D14,'D5'!$BH$11:$BH$4860,T$7,'D5'!$BN$11:$BN$4860,"taip")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COUNTIFS('D5'!$B15:$B4864,'A2'!$D14,'D5'!$BI15:$BI4864,'A2'!AC$7,'D5'!$BO15:$BO4864,"taip")</f>
        <v>0</v>
      </c>
      <c r="AD14" s="222">
        <f>COUNTIFS('D5'!$B15:$B4864,'A2'!$D14,'D5'!$BI15:$BI4864,'A2'!AD$7,'D5'!$BO15:$BO4864,"taip")</f>
        <v>0</v>
      </c>
      <c r="AE14" s="222">
        <f>COUNTIFS('D5'!$B15:$B4864,'A2'!$D14,'D5'!$BI15:$BI4864,'A2'!AE$7,'D5'!$BO15:$BO4864,"taip")</f>
        <v>0</v>
      </c>
      <c r="AF14" s="222">
        <f>COUNTIFS('D5'!$B15:$B4864,'A2'!$D14,'D5'!$BI15:$BI4864,'A2'!AF$7,'D5'!$BO15:$BO4864,"taip")</f>
        <v>0</v>
      </c>
      <c r="AG14" s="222">
        <f>COUNTIFS('D5'!$B15:$B4864,'A2'!$D14,'D5'!$BI15:$BI4864,'A2'!AG$7,'D5'!$BO15:$BO4864,"taip")</f>
        <v>0</v>
      </c>
      <c r="AH14" s="222">
        <f>COUNTIFS('D5'!$B15:$B4864,'A2'!$D14,'D5'!$BI15:$BI4864,'A2'!AH$7,'D5'!$BO15:$BO4864,"taip")</f>
        <v>0</v>
      </c>
      <c r="AI14" s="221">
        <f t="shared" si="36"/>
        <v>0</v>
      </c>
      <c r="AJ14" s="222">
        <f>SUMIFS('D5'!$AG$11:$AG$4860,'D5'!$B$11:$B$4860,'A2'!$D14,'D5'!$BI$11:$BI$4860,AJ$7,'D5'!$BO$11:$BO$4860,"taip")</f>
        <v>0</v>
      </c>
      <c r="AK14" s="222">
        <f>SUMIFS('D5'!$AG$11:$AG$4860,'D5'!$B$11:$B$4860,'A2'!$D14,'D5'!$BI$11:$BI$4860,AK$7,'D5'!$BO$11:$BO$4860,"taip")</f>
        <v>0</v>
      </c>
      <c r="AL14" s="222">
        <f>SUMIFS('D5'!$AG$11:$AG$4860,'D5'!$B$11:$B$4860,'A2'!$D14,'D5'!$BI$11:$BI$4860,AL$7,'D5'!$BO$11:$BO$4860,"taip")</f>
        <v>0</v>
      </c>
      <c r="AM14" s="222">
        <f>SUMIFS('D5'!$AG$11:$AG$4860,'D5'!$B$11:$B$4860,'A2'!$D14,'D5'!$BI$11:$BI$4860,AM$7,'D5'!$BO$11:$BO$4860,"taip")</f>
        <v>0</v>
      </c>
      <c r="AN14" s="222">
        <f>SUMIFS('D5'!$AG$11:$AG$4860,'D5'!$B$11:$B$4860,'A2'!$D14,'D5'!$BI$11:$BI$4860,AN$7,'D5'!$BO$11:$BO$4860,"taip")</f>
        <v>0</v>
      </c>
      <c r="AO14" s="222">
        <f>SUMIFS('D5'!$AG$11:$AG$4860,'D5'!$B$11:$B$4860,'A2'!$D14,'D5'!$BI$11:$BI$4860,AO$7,'D5'!$BO$11:$BO$4860,"taip")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COUNTIFS('D5'!$B15:$B4864,'A2'!$D14,'D5'!$BJ15:$BJ4864,'A2'!AX$7,'D5'!$BP15:$BP4864,"taip")</f>
        <v>0</v>
      </c>
      <c r="AY14" s="222">
        <f>COUNTIFS('D5'!$B15:$B4864,'A2'!$D14,'D5'!$BJ15:$BJ4864,'A2'!AY$7,'D5'!$BP15:$BP4864,"taip")</f>
        <v>0</v>
      </c>
      <c r="AZ14" s="222">
        <f>COUNTIFS('D5'!$B15:$B4864,'A2'!$D14,'D5'!$BJ15:$BJ4864,'A2'!AZ$7,'D5'!$BP15:$BP4864,"taip")</f>
        <v>0</v>
      </c>
      <c r="BA14" s="222">
        <f>COUNTIFS('D5'!$B15:$B4864,'A2'!$D14,'D5'!$BJ15:$BJ4864,'A2'!BA$7,'D5'!$BP15:$BP4864,"taip")</f>
        <v>0</v>
      </c>
      <c r="BB14" s="222">
        <f>COUNTIFS('D5'!$B15:$B4864,'A2'!$D14,'D5'!$BJ15:$BJ4864,'A2'!BB$7,'D5'!$BP15:$BP4864,"taip")</f>
        <v>0</v>
      </c>
      <c r="BC14" s="222">
        <f>COUNTIFS('D5'!$B15:$B4864,'A2'!$D14,'D5'!$BJ15:$BJ4864,'A2'!BC$7,'D5'!$BP15:$BP4864,"taip")</f>
        <v>0</v>
      </c>
      <c r="BD14" s="221">
        <f t="shared" si="40"/>
        <v>0</v>
      </c>
      <c r="BE14" s="222">
        <f>SUMIFS('D5'!$AG$11:$AG$4860,'D5'!$B$11:$B$4860,'A2'!$D14,'D5'!$BJ$11:$BJ$4860,BE$7,'D5'!$BP$11:$BP$4860,"taip")</f>
        <v>0</v>
      </c>
      <c r="BF14" s="222">
        <f>SUMIFS('D5'!$AG$11:$AG$4860,'D5'!$B$11:$B$4860,'A2'!$D14,'D5'!$BJ$11:$BJ$4860,BF$7,'D5'!$BP$11:$BP$4860,"taip")</f>
        <v>0</v>
      </c>
      <c r="BG14" s="222">
        <f>SUMIFS('D5'!$AG$11:$AG$4860,'D5'!$B$11:$B$4860,'A2'!$D14,'D5'!$BJ$11:$BJ$4860,BG$7,'D5'!$BP$11:$BP$4860,"taip")</f>
        <v>0</v>
      </c>
      <c r="BH14" s="222">
        <f>SUMIFS('D5'!$AG$11:$AG$4860,'D5'!$B$11:$B$4860,'A2'!$D14,'D5'!$BJ$11:$BJ$4860,BH$7,'D5'!$BP$11:$BP$4860,"taip")</f>
        <v>0</v>
      </c>
      <c r="BI14" s="222">
        <f>SUMIFS('D5'!$AG$11:$AG$4860,'D5'!$B$11:$B$4860,'A2'!$D14,'D5'!$BJ$11:$BJ$4860,BI$7,'D5'!$BP$11:$BP$4860,"taip")</f>
        <v>0</v>
      </c>
      <c r="BJ14" s="222">
        <f>SUMIFS('D5'!$AG$11:$AG$4860,'D5'!$B$11:$B$4860,'A2'!$D14,'D5'!$BJ$11:$BJ$4860,BJ$7,'D5'!$BP$11:$BP$4860,"taip")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COUNTIFS('D5'!$B15:$B4864,'A2'!$D14,'D5'!$BK15:$BK4864,'A2'!BS$7,'D5'!$BS15:$BS4864,"taip")</f>
        <v>0</v>
      </c>
      <c r="BT14" s="222">
        <f>COUNTIFS('D5'!$B15:$B4864,'A2'!$D14,'D5'!$BK15:$BK4864,'A2'!BT$7,'D5'!$BS15:$BS4864,"taip")</f>
        <v>0</v>
      </c>
      <c r="BU14" s="222">
        <f>COUNTIFS('D5'!$B15:$B4864,'A2'!$D14,'D5'!$BK15:$BK4864,'A2'!BU$7,'D5'!$BS15:$BS4864,"taip")</f>
        <v>0</v>
      </c>
      <c r="BV14" s="222">
        <f>COUNTIFS('D5'!$B15:$B4864,'A2'!$D14,'D5'!$BK15:$BK4864,'A2'!BV$7,'D5'!$BS15:$BS4864,"taip")</f>
        <v>0</v>
      </c>
      <c r="BW14" s="222">
        <f>COUNTIFS('D5'!$B15:$B4864,'A2'!$D14,'D5'!$BK15:$BK4864,'A2'!BW$7,'D5'!$BS15:$BS4864,"taip")</f>
        <v>0</v>
      </c>
      <c r="BX14" s="222">
        <f>COUNTIFS('D5'!$B15:$B4864,'A2'!$D14,'D5'!$BK15:$BK4864,'A2'!BX$7,'D5'!$BS15:$BS4864,"taip")</f>
        <v>0</v>
      </c>
      <c r="BY14" s="221">
        <f t="shared" si="44"/>
        <v>0</v>
      </c>
      <c r="BZ14" s="222">
        <f>SUMIFS('D5'!$AG$11:$AG$4860,'D5'!$B$11:$B$4860,'A2'!$D14,'D5'!$BK$11:$BK$4860,BZ$7,'D5'!$BS$11:$BS$4860,"taip")</f>
        <v>0</v>
      </c>
      <c r="CA14" s="222">
        <f>SUMIFS('D5'!$AG$11:$AG$4860,'D5'!$B$11:$B$4860,'A2'!$D14,'D5'!$BK$11:$BK$4860,CA$7,'D5'!$BS$11:$BS$4860,"taip")</f>
        <v>0</v>
      </c>
      <c r="CB14" s="222">
        <f>SUMIFS('D5'!$AG$11:$AG$4860,'D5'!$B$11:$B$4860,'A2'!$D14,'D5'!$BK$11:$BK$4860,CB$7,'D5'!$BS$11:$BS$4860,"taip")</f>
        <v>0</v>
      </c>
      <c r="CC14" s="222">
        <f>SUMIFS('D5'!$AG$11:$AG$4860,'D5'!$B$11:$B$4860,'A2'!$D14,'D5'!$BK$11:$BK$4860,CC$7,'D5'!$BS$11:$BS$4860,"taip")</f>
        <v>0</v>
      </c>
      <c r="CD14" s="222">
        <f>SUMIFS('D5'!$AG$11:$AG$4860,'D5'!$B$11:$B$4860,'A2'!$D14,'D5'!$BK$11:$BK$4860,CD$7,'D5'!$BS$11:$BS$4860,"taip")</f>
        <v>0</v>
      </c>
      <c r="CE14" s="222">
        <f>SUMIFS('D5'!$AG$11:$AG$4860,'D5'!$B$11:$B$4860,'A2'!$D14,'D5'!$BK$11:$BK$4860,CE$7,'D5'!$BS$11:$BS$4860,"taip")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COUNTIFS('D5'!$B16:$B4865,'A2'!$D15,'D5'!$BH16:$BH4865,'A2'!H$7,'D5'!$BN16:$BN4865,"taip")</f>
        <v>0</v>
      </c>
      <c r="I15" s="222">
        <f>COUNTIFS('D5'!$B16:$B4865,'A2'!$D15,'D5'!$BH16:$BH4865,'A2'!I$7,'D5'!$BN16:$BN4865,"taip")</f>
        <v>0</v>
      </c>
      <c r="J15" s="222">
        <f>COUNTIFS('D5'!$B16:$B4865,'A2'!$D15,'D5'!$BH16:$BH4865,'A2'!J$7,'D5'!$BN16:$BN4865,"taip")</f>
        <v>0</v>
      </c>
      <c r="K15" s="222">
        <f>COUNTIFS('D5'!$B16:$B4865,'A2'!$D15,'D5'!$BH16:$BH4865,'A2'!K$7,'D5'!$BN16:$BN4865,"taip")</f>
        <v>0</v>
      </c>
      <c r="L15" s="222">
        <f>COUNTIFS('D5'!$B16:$B4865,'A2'!$D15,'D5'!$BH16:$BH4865,'A2'!L$7,'D5'!$BN16:$BN4865,"taip")</f>
        <v>0</v>
      </c>
      <c r="M15" s="222">
        <f>COUNTIFS('D5'!$B16:$B4865,'A2'!$D15,'D5'!$BH16:$BH4865,'A2'!M$7,'D5'!$BN16:$BN4865,"taip")</f>
        <v>0</v>
      </c>
      <c r="N15" s="221">
        <f t="shared" si="33"/>
        <v>0</v>
      </c>
      <c r="O15" s="222">
        <f>SUMIFS('D5'!$L$11:$L$4860,'D5'!$B$11:$B$4860,'A2'!$D15,'D5'!$BH$11:$BH$4860,O$7,'D5'!$BN$11:$BN$4860,"taip")</f>
        <v>0</v>
      </c>
      <c r="P15" s="222">
        <f>SUMIFS('D5'!$L$11:$L$4860,'D5'!$B$11:$B$4860,'A2'!$D15,'D5'!$BH$11:$BH$4860,P$7,'D5'!$BN$11:$BN$4860,"taip")</f>
        <v>0</v>
      </c>
      <c r="Q15" s="222">
        <f>SUMIFS('D5'!$L$11:$L$4860,'D5'!$B$11:$B$4860,'A2'!$D15,'D5'!$BH$11:$BH$4860,Q$7,'D5'!$BN$11:$BN$4860,"taip")</f>
        <v>0</v>
      </c>
      <c r="R15" s="222">
        <f>SUMIFS('D5'!$L$11:$L$4860,'D5'!$B$11:$B$4860,'A2'!$D15,'D5'!$BH$11:$BH$4860,R$7,'D5'!$BN$11:$BN$4860,"taip")</f>
        <v>0</v>
      </c>
      <c r="S15" s="222">
        <f>SUMIFS('D5'!$L$11:$L$4860,'D5'!$B$11:$B$4860,'A2'!$D15,'D5'!$BH$11:$BH$4860,S$7,'D5'!$BN$11:$BN$4860,"taip")</f>
        <v>0</v>
      </c>
      <c r="T15" s="222">
        <f>SUMIFS('D5'!$L$11:$L$4860,'D5'!$B$11:$B$4860,'A2'!$D15,'D5'!$BH$11:$BH$4860,T$7,'D5'!$BN$11:$BN$4860,"taip")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COUNTIFS('D5'!$B16:$B4865,'A2'!$D15,'D5'!$BI16:$BI4865,'A2'!AC$7,'D5'!$BO16:$BO4865,"taip")</f>
        <v>0</v>
      </c>
      <c r="AD15" s="222">
        <f>COUNTIFS('D5'!$B16:$B4865,'A2'!$D15,'D5'!$BI16:$BI4865,'A2'!AD$7,'D5'!$BO16:$BO4865,"taip")</f>
        <v>0</v>
      </c>
      <c r="AE15" s="222">
        <f>COUNTIFS('D5'!$B16:$B4865,'A2'!$D15,'D5'!$BI16:$BI4865,'A2'!AE$7,'D5'!$BO16:$BO4865,"taip")</f>
        <v>0</v>
      </c>
      <c r="AF15" s="222">
        <f>COUNTIFS('D5'!$B16:$B4865,'A2'!$D15,'D5'!$BI16:$BI4865,'A2'!AF$7,'D5'!$BO16:$BO4865,"taip")</f>
        <v>0</v>
      </c>
      <c r="AG15" s="222">
        <f>COUNTIFS('D5'!$B16:$B4865,'A2'!$D15,'D5'!$BI16:$BI4865,'A2'!AG$7,'D5'!$BO16:$BO4865,"taip")</f>
        <v>0</v>
      </c>
      <c r="AH15" s="222">
        <f>COUNTIFS('D5'!$B16:$B4865,'A2'!$D15,'D5'!$BI16:$BI4865,'A2'!AH$7,'D5'!$BO16:$BO4865,"taip")</f>
        <v>0</v>
      </c>
      <c r="AI15" s="221">
        <f t="shared" si="36"/>
        <v>0</v>
      </c>
      <c r="AJ15" s="222">
        <f>SUMIFS('D5'!$AG$11:$AG$4860,'D5'!$B$11:$B$4860,'A2'!$D15,'D5'!$BI$11:$BI$4860,AJ$7,'D5'!$BO$11:$BO$4860,"taip")</f>
        <v>0</v>
      </c>
      <c r="AK15" s="222">
        <f>SUMIFS('D5'!$AG$11:$AG$4860,'D5'!$B$11:$B$4860,'A2'!$D15,'D5'!$BI$11:$BI$4860,AK$7,'D5'!$BO$11:$BO$4860,"taip")</f>
        <v>0</v>
      </c>
      <c r="AL15" s="222">
        <f>SUMIFS('D5'!$AG$11:$AG$4860,'D5'!$B$11:$B$4860,'A2'!$D15,'D5'!$BI$11:$BI$4860,AL$7,'D5'!$BO$11:$BO$4860,"taip")</f>
        <v>0</v>
      </c>
      <c r="AM15" s="222">
        <f>SUMIFS('D5'!$AG$11:$AG$4860,'D5'!$B$11:$B$4860,'A2'!$D15,'D5'!$BI$11:$BI$4860,AM$7,'D5'!$BO$11:$BO$4860,"taip")</f>
        <v>0</v>
      </c>
      <c r="AN15" s="222">
        <f>SUMIFS('D5'!$AG$11:$AG$4860,'D5'!$B$11:$B$4860,'A2'!$D15,'D5'!$BI$11:$BI$4860,AN$7,'D5'!$BO$11:$BO$4860,"taip")</f>
        <v>0</v>
      </c>
      <c r="AO15" s="222">
        <f>SUMIFS('D5'!$AG$11:$AG$4860,'D5'!$B$11:$B$4860,'A2'!$D15,'D5'!$BI$11:$BI$4860,AO$7,'D5'!$BO$11:$BO$4860,"taip")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COUNTIFS('D5'!$B16:$B4865,'A2'!$D15,'D5'!$BJ16:$BJ4865,'A2'!AX$7,'D5'!$BP16:$BP4865,"taip")</f>
        <v>0</v>
      </c>
      <c r="AY15" s="222">
        <f>COUNTIFS('D5'!$B16:$B4865,'A2'!$D15,'D5'!$BJ16:$BJ4865,'A2'!AY$7,'D5'!$BP16:$BP4865,"taip")</f>
        <v>0</v>
      </c>
      <c r="AZ15" s="222">
        <f>COUNTIFS('D5'!$B16:$B4865,'A2'!$D15,'D5'!$BJ16:$BJ4865,'A2'!AZ$7,'D5'!$BP16:$BP4865,"taip")</f>
        <v>0</v>
      </c>
      <c r="BA15" s="222">
        <f>COUNTIFS('D5'!$B16:$B4865,'A2'!$D15,'D5'!$BJ16:$BJ4865,'A2'!BA$7,'D5'!$BP16:$BP4865,"taip")</f>
        <v>0</v>
      </c>
      <c r="BB15" s="222">
        <f>COUNTIFS('D5'!$B16:$B4865,'A2'!$D15,'D5'!$BJ16:$BJ4865,'A2'!BB$7,'D5'!$BP16:$BP4865,"taip")</f>
        <v>0</v>
      </c>
      <c r="BC15" s="222">
        <f>COUNTIFS('D5'!$B16:$B4865,'A2'!$D15,'D5'!$BJ16:$BJ4865,'A2'!BC$7,'D5'!$BP16:$BP4865,"taip")</f>
        <v>0</v>
      </c>
      <c r="BD15" s="221">
        <f t="shared" si="40"/>
        <v>0</v>
      </c>
      <c r="BE15" s="222">
        <f>SUMIFS('D5'!$AG$11:$AG$4860,'D5'!$B$11:$B$4860,'A2'!$D15,'D5'!$BJ$11:$BJ$4860,BE$7,'D5'!$BP$11:$BP$4860,"taip")</f>
        <v>0</v>
      </c>
      <c r="BF15" s="222">
        <f>SUMIFS('D5'!$AG$11:$AG$4860,'D5'!$B$11:$B$4860,'A2'!$D15,'D5'!$BJ$11:$BJ$4860,BF$7,'D5'!$BP$11:$BP$4860,"taip")</f>
        <v>0</v>
      </c>
      <c r="BG15" s="222">
        <f>SUMIFS('D5'!$AG$11:$AG$4860,'D5'!$B$11:$B$4860,'A2'!$D15,'D5'!$BJ$11:$BJ$4860,BG$7,'D5'!$BP$11:$BP$4860,"taip")</f>
        <v>0</v>
      </c>
      <c r="BH15" s="222">
        <f>SUMIFS('D5'!$AG$11:$AG$4860,'D5'!$B$11:$B$4860,'A2'!$D15,'D5'!$BJ$11:$BJ$4860,BH$7,'D5'!$BP$11:$BP$4860,"taip")</f>
        <v>0</v>
      </c>
      <c r="BI15" s="222">
        <f>SUMIFS('D5'!$AG$11:$AG$4860,'D5'!$B$11:$B$4860,'A2'!$D15,'D5'!$BJ$11:$BJ$4860,BI$7,'D5'!$BP$11:$BP$4860,"taip")</f>
        <v>0</v>
      </c>
      <c r="BJ15" s="222">
        <f>SUMIFS('D5'!$AG$11:$AG$4860,'D5'!$B$11:$B$4860,'A2'!$D15,'D5'!$BJ$11:$BJ$4860,BJ$7,'D5'!$BP$11:$BP$4860,"taip")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COUNTIFS('D5'!$B16:$B4865,'A2'!$D15,'D5'!$BK16:$BK4865,'A2'!BS$7,'D5'!$BS16:$BS4865,"taip")</f>
        <v>0</v>
      </c>
      <c r="BT15" s="222">
        <f>COUNTIFS('D5'!$B16:$B4865,'A2'!$D15,'D5'!$BK16:$BK4865,'A2'!BT$7,'D5'!$BS16:$BS4865,"taip")</f>
        <v>0</v>
      </c>
      <c r="BU15" s="222">
        <f>COUNTIFS('D5'!$B16:$B4865,'A2'!$D15,'D5'!$BK16:$BK4865,'A2'!BU$7,'D5'!$BS16:$BS4865,"taip")</f>
        <v>0</v>
      </c>
      <c r="BV15" s="222">
        <f>COUNTIFS('D5'!$B16:$B4865,'A2'!$D15,'D5'!$BK16:$BK4865,'A2'!BV$7,'D5'!$BS16:$BS4865,"taip")</f>
        <v>0</v>
      </c>
      <c r="BW15" s="222">
        <f>COUNTIFS('D5'!$B16:$B4865,'A2'!$D15,'D5'!$BK16:$BK4865,'A2'!BW$7,'D5'!$BS16:$BS4865,"taip")</f>
        <v>0</v>
      </c>
      <c r="BX15" s="222">
        <f>COUNTIFS('D5'!$B16:$B4865,'A2'!$D15,'D5'!$BK16:$BK4865,'A2'!BX$7,'D5'!$BS16:$BS4865,"taip")</f>
        <v>0</v>
      </c>
      <c r="BY15" s="221">
        <f t="shared" si="44"/>
        <v>0</v>
      </c>
      <c r="BZ15" s="222">
        <f>SUMIFS('D5'!$AG$11:$AG$4860,'D5'!$B$11:$B$4860,'A2'!$D15,'D5'!$BK$11:$BK$4860,BZ$7,'D5'!$BS$11:$BS$4860,"taip")</f>
        <v>0</v>
      </c>
      <c r="CA15" s="222">
        <f>SUMIFS('D5'!$AG$11:$AG$4860,'D5'!$B$11:$B$4860,'A2'!$D15,'D5'!$BK$11:$BK$4860,CA$7,'D5'!$BS$11:$BS$4860,"taip")</f>
        <v>0</v>
      </c>
      <c r="CB15" s="222">
        <f>SUMIFS('D5'!$AG$11:$AG$4860,'D5'!$B$11:$B$4860,'A2'!$D15,'D5'!$BK$11:$BK$4860,CB$7,'D5'!$BS$11:$BS$4860,"taip")</f>
        <v>0</v>
      </c>
      <c r="CC15" s="222">
        <f>SUMIFS('D5'!$AG$11:$AG$4860,'D5'!$B$11:$B$4860,'A2'!$D15,'D5'!$BK$11:$BK$4860,CC$7,'D5'!$BS$11:$BS$4860,"taip")</f>
        <v>0</v>
      </c>
      <c r="CD15" s="222">
        <f>SUMIFS('D5'!$AG$11:$AG$4860,'D5'!$B$11:$B$4860,'A2'!$D15,'D5'!$BK$11:$BK$4860,CD$7,'D5'!$BS$11:$BS$4860,"taip")</f>
        <v>0</v>
      </c>
      <c r="CE15" s="222">
        <f>SUMIFS('D5'!$AG$11:$AG$4860,'D5'!$B$11:$B$4860,'A2'!$D15,'D5'!$BK$11:$BK$4860,CE$7,'D5'!$BS$11:$BS$4860,"taip")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COUNTIFS('D5'!$B17:$B4866,'A2'!$D16,'D5'!$BH17:$BH4866,'A2'!H$7,'D5'!$BN17:$BN4866,"taip")</f>
        <v>0</v>
      </c>
      <c r="I16" s="222">
        <f>COUNTIFS('D5'!$B17:$B4866,'A2'!$D16,'D5'!$BH17:$BH4866,'A2'!I$7,'D5'!$BN17:$BN4866,"taip")</f>
        <v>0</v>
      </c>
      <c r="J16" s="222">
        <f>COUNTIFS('D5'!$B17:$B4866,'A2'!$D16,'D5'!$BH17:$BH4866,'A2'!J$7,'D5'!$BN17:$BN4866,"taip")</f>
        <v>0</v>
      </c>
      <c r="K16" s="222">
        <f>COUNTIFS('D5'!$B17:$B4866,'A2'!$D16,'D5'!$BH17:$BH4866,'A2'!K$7,'D5'!$BN17:$BN4866,"taip")</f>
        <v>0</v>
      </c>
      <c r="L16" s="222">
        <f>COUNTIFS('D5'!$B17:$B4866,'A2'!$D16,'D5'!$BH17:$BH4866,'A2'!L$7,'D5'!$BN17:$BN4866,"taip")</f>
        <v>0</v>
      </c>
      <c r="M16" s="222">
        <f>COUNTIFS('D5'!$B17:$B4866,'A2'!$D16,'D5'!$BH17:$BH4866,'A2'!M$7,'D5'!$BN17:$BN4866,"taip")</f>
        <v>0</v>
      </c>
      <c r="N16" s="221">
        <f t="shared" si="33"/>
        <v>0</v>
      </c>
      <c r="O16" s="222">
        <f>SUMIFS('D5'!$L$11:$L$4860,'D5'!$B$11:$B$4860,'A2'!$D16,'D5'!$BH$11:$BH$4860,O$7,'D5'!$BN$11:$BN$4860,"taip")</f>
        <v>0</v>
      </c>
      <c r="P16" s="222">
        <f>SUMIFS('D5'!$L$11:$L$4860,'D5'!$B$11:$B$4860,'A2'!$D16,'D5'!$BH$11:$BH$4860,P$7,'D5'!$BN$11:$BN$4860,"taip")</f>
        <v>0</v>
      </c>
      <c r="Q16" s="222">
        <f>SUMIFS('D5'!$L$11:$L$4860,'D5'!$B$11:$B$4860,'A2'!$D16,'D5'!$BH$11:$BH$4860,Q$7,'D5'!$BN$11:$BN$4860,"taip")</f>
        <v>0</v>
      </c>
      <c r="R16" s="222">
        <f>SUMIFS('D5'!$L$11:$L$4860,'D5'!$B$11:$B$4860,'A2'!$D16,'D5'!$BH$11:$BH$4860,R$7,'D5'!$BN$11:$BN$4860,"taip")</f>
        <v>0</v>
      </c>
      <c r="S16" s="222">
        <f>SUMIFS('D5'!$L$11:$L$4860,'D5'!$B$11:$B$4860,'A2'!$D16,'D5'!$BH$11:$BH$4860,S$7,'D5'!$BN$11:$BN$4860,"taip")</f>
        <v>0</v>
      </c>
      <c r="T16" s="222">
        <f>SUMIFS('D5'!$L$11:$L$4860,'D5'!$B$11:$B$4860,'A2'!$D16,'D5'!$BH$11:$BH$4860,T$7,'D5'!$BN$11:$BN$4860,"taip")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COUNTIFS('D5'!$B17:$B4866,'A2'!$D16,'D5'!$BI17:$BI4866,'A2'!AC$7,'D5'!$BO17:$BO4866,"taip")</f>
        <v>0</v>
      </c>
      <c r="AD16" s="222">
        <f>COUNTIFS('D5'!$B17:$B4866,'A2'!$D16,'D5'!$BI17:$BI4866,'A2'!AD$7,'D5'!$BO17:$BO4866,"taip")</f>
        <v>0</v>
      </c>
      <c r="AE16" s="222">
        <f>COUNTIFS('D5'!$B17:$B4866,'A2'!$D16,'D5'!$BI17:$BI4866,'A2'!AE$7,'D5'!$BO17:$BO4866,"taip")</f>
        <v>0</v>
      </c>
      <c r="AF16" s="222">
        <f>COUNTIFS('D5'!$B17:$B4866,'A2'!$D16,'D5'!$BI17:$BI4866,'A2'!AF$7,'D5'!$BO17:$BO4866,"taip")</f>
        <v>0</v>
      </c>
      <c r="AG16" s="222">
        <f>COUNTIFS('D5'!$B17:$B4866,'A2'!$D16,'D5'!$BI17:$BI4866,'A2'!AG$7,'D5'!$BO17:$BO4866,"taip")</f>
        <v>0</v>
      </c>
      <c r="AH16" s="222">
        <f>COUNTIFS('D5'!$B17:$B4866,'A2'!$D16,'D5'!$BI17:$BI4866,'A2'!AH$7,'D5'!$BO17:$BO4866,"taip")</f>
        <v>0</v>
      </c>
      <c r="AI16" s="221">
        <f t="shared" si="36"/>
        <v>0</v>
      </c>
      <c r="AJ16" s="222">
        <f>SUMIFS('D5'!$AG$11:$AG$4860,'D5'!$B$11:$B$4860,'A2'!$D16,'D5'!$BI$11:$BI$4860,AJ$7,'D5'!$BO$11:$BO$4860,"taip")</f>
        <v>0</v>
      </c>
      <c r="AK16" s="222">
        <f>SUMIFS('D5'!$AG$11:$AG$4860,'D5'!$B$11:$B$4860,'A2'!$D16,'D5'!$BI$11:$BI$4860,AK$7,'D5'!$BO$11:$BO$4860,"taip")</f>
        <v>0</v>
      </c>
      <c r="AL16" s="222">
        <f>SUMIFS('D5'!$AG$11:$AG$4860,'D5'!$B$11:$B$4860,'A2'!$D16,'D5'!$BI$11:$BI$4860,AL$7,'D5'!$BO$11:$BO$4860,"taip")</f>
        <v>0</v>
      </c>
      <c r="AM16" s="222">
        <f>SUMIFS('D5'!$AG$11:$AG$4860,'D5'!$B$11:$B$4860,'A2'!$D16,'D5'!$BI$11:$BI$4860,AM$7,'D5'!$BO$11:$BO$4860,"taip")</f>
        <v>0</v>
      </c>
      <c r="AN16" s="222">
        <f>SUMIFS('D5'!$AG$11:$AG$4860,'D5'!$B$11:$B$4860,'A2'!$D16,'D5'!$BI$11:$BI$4860,AN$7,'D5'!$BO$11:$BO$4860,"taip")</f>
        <v>0</v>
      </c>
      <c r="AO16" s="222">
        <f>SUMIFS('D5'!$AG$11:$AG$4860,'D5'!$B$11:$B$4860,'A2'!$D16,'D5'!$BI$11:$BI$4860,AO$7,'D5'!$BO$11:$BO$4860,"taip")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COUNTIFS('D5'!$B17:$B4866,'A2'!$D16,'D5'!$BJ17:$BJ4866,'A2'!AX$7,'D5'!$BP17:$BP4866,"taip")</f>
        <v>0</v>
      </c>
      <c r="AY16" s="222">
        <f>COUNTIFS('D5'!$B17:$B4866,'A2'!$D16,'D5'!$BJ17:$BJ4866,'A2'!AY$7,'D5'!$BP17:$BP4866,"taip")</f>
        <v>0</v>
      </c>
      <c r="AZ16" s="222">
        <f>COUNTIFS('D5'!$B17:$B4866,'A2'!$D16,'D5'!$BJ17:$BJ4866,'A2'!AZ$7,'D5'!$BP17:$BP4866,"taip")</f>
        <v>0</v>
      </c>
      <c r="BA16" s="222">
        <f>COUNTIFS('D5'!$B17:$B4866,'A2'!$D16,'D5'!$BJ17:$BJ4866,'A2'!BA$7,'D5'!$BP17:$BP4866,"taip")</f>
        <v>0</v>
      </c>
      <c r="BB16" s="222">
        <f>COUNTIFS('D5'!$B17:$B4866,'A2'!$D16,'D5'!$BJ17:$BJ4866,'A2'!BB$7,'D5'!$BP17:$BP4866,"taip")</f>
        <v>0</v>
      </c>
      <c r="BC16" s="222">
        <f>COUNTIFS('D5'!$B17:$B4866,'A2'!$D16,'D5'!$BJ17:$BJ4866,'A2'!BC$7,'D5'!$BP17:$BP4866,"taip")</f>
        <v>0</v>
      </c>
      <c r="BD16" s="221">
        <f t="shared" si="40"/>
        <v>0</v>
      </c>
      <c r="BE16" s="222">
        <f>SUMIFS('D5'!$AG$11:$AG$4860,'D5'!$B$11:$B$4860,'A2'!$D16,'D5'!$BJ$11:$BJ$4860,BE$7,'D5'!$BP$11:$BP$4860,"taip")</f>
        <v>0</v>
      </c>
      <c r="BF16" s="222">
        <f>SUMIFS('D5'!$AG$11:$AG$4860,'D5'!$B$11:$B$4860,'A2'!$D16,'D5'!$BJ$11:$BJ$4860,BF$7,'D5'!$BP$11:$BP$4860,"taip")</f>
        <v>0</v>
      </c>
      <c r="BG16" s="222">
        <f>SUMIFS('D5'!$AG$11:$AG$4860,'D5'!$B$11:$B$4860,'A2'!$D16,'D5'!$BJ$11:$BJ$4860,BG$7,'D5'!$BP$11:$BP$4860,"taip")</f>
        <v>0</v>
      </c>
      <c r="BH16" s="222">
        <f>SUMIFS('D5'!$AG$11:$AG$4860,'D5'!$B$11:$B$4860,'A2'!$D16,'D5'!$BJ$11:$BJ$4860,BH$7,'D5'!$BP$11:$BP$4860,"taip")</f>
        <v>0</v>
      </c>
      <c r="BI16" s="222">
        <f>SUMIFS('D5'!$AG$11:$AG$4860,'D5'!$B$11:$B$4860,'A2'!$D16,'D5'!$BJ$11:$BJ$4860,BI$7,'D5'!$BP$11:$BP$4860,"taip")</f>
        <v>0</v>
      </c>
      <c r="BJ16" s="222">
        <f>SUMIFS('D5'!$AG$11:$AG$4860,'D5'!$B$11:$B$4860,'A2'!$D16,'D5'!$BJ$11:$BJ$4860,BJ$7,'D5'!$BP$11:$BP$4860,"taip")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COUNTIFS('D5'!$B17:$B4866,'A2'!$D16,'D5'!$BK17:$BK4866,'A2'!BS$7,'D5'!$BS17:$BS4866,"taip")</f>
        <v>0</v>
      </c>
      <c r="BT16" s="222">
        <f>COUNTIFS('D5'!$B17:$B4866,'A2'!$D16,'D5'!$BK17:$BK4866,'A2'!BT$7,'D5'!$BS17:$BS4866,"taip")</f>
        <v>0</v>
      </c>
      <c r="BU16" s="222">
        <f>COUNTIFS('D5'!$B17:$B4866,'A2'!$D16,'D5'!$BK17:$BK4866,'A2'!BU$7,'D5'!$BS17:$BS4866,"taip")</f>
        <v>0</v>
      </c>
      <c r="BV16" s="222">
        <f>COUNTIFS('D5'!$B17:$B4866,'A2'!$D16,'D5'!$BK17:$BK4866,'A2'!BV$7,'D5'!$BS17:$BS4866,"taip")</f>
        <v>0</v>
      </c>
      <c r="BW16" s="222">
        <f>COUNTIFS('D5'!$B17:$B4866,'A2'!$D16,'D5'!$BK17:$BK4866,'A2'!BW$7,'D5'!$BS17:$BS4866,"taip")</f>
        <v>0</v>
      </c>
      <c r="BX16" s="222">
        <f>COUNTIFS('D5'!$B17:$B4866,'A2'!$D16,'D5'!$BK17:$BK4866,'A2'!BX$7,'D5'!$BS17:$BS4866,"taip")</f>
        <v>0</v>
      </c>
      <c r="BY16" s="221">
        <f t="shared" si="44"/>
        <v>0</v>
      </c>
      <c r="BZ16" s="222">
        <f>SUMIFS('D5'!$AG$11:$AG$4860,'D5'!$B$11:$B$4860,'A2'!$D16,'D5'!$BK$11:$BK$4860,BZ$7,'D5'!$BS$11:$BS$4860,"taip")</f>
        <v>0</v>
      </c>
      <c r="CA16" s="222">
        <f>SUMIFS('D5'!$AG$11:$AG$4860,'D5'!$B$11:$B$4860,'A2'!$D16,'D5'!$BK$11:$BK$4860,CA$7,'D5'!$BS$11:$BS$4860,"taip")</f>
        <v>0</v>
      </c>
      <c r="CB16" s="222">
        <f>SUMIFS('D5'!$AG$11:$AG$4860,'D5'!$B$11:$B$4860,'A2'!$D16,'D5'!$BK$11:$BK$4860,CB$7,'D5'!$BS$11:$BS$4860,"taip")</f>
        <v>0</v>
      </c>
      <c r="CC16" s="222">
        <f>SUMIFS('D5'!$AG$11:$AG$4860,'D5'!$B$11:$B$4860,'A2'!$D16,'D5'!$BK$11:$BK$4860,CC$7,'D5'!$BS$11:$BS$4860,"taip")</f>
        <v>0</v>
      </c>
      <c r="CD16" s="222">
        <f>SUMIFS('D5'!$AG$11:$AG$4860,'D5'!$B$11:$B$4860,'A2'!$D16,'D5'!$BK$11:$BK$4860,CD$7,'D5'!$BS$11:$BS$4860,"taip")</f>
        <v>0</v>
      </c>
      <c r="CE16" s="222">
        <f>SUMIFS('D5'!$AG$11:$AG$4860,'D5'!$B$11:$B$4860,'A2'!$D16,'D5'!$BK$11:$BK$4860,CE$7,'D5'!$BS$11:$BS$4860,"taip")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COUNTIFS('D5'!$B18:$B4867,'A2'!$D17,'D5'!$BH18:$BH4867,'A2'!H$7,'D5'!$BN18:$BN4867,"taip")</f>
        <v>0</v>
      </c>
      <c r="I17" s="222">
        <f>COUNTIFS('D5'!$B18:$B4867,'A2'!$D17,'D5'!$BH18:$BH4867,'A2'!I$7,'D5'!$BN18:$BN4867,"taip")</f>
        <v>0</v>
      </c>
      <c r="J17" s="222">
        <f>COUNTIFS('D5'!$B18:$B4867,'A2'!$D17,'D5'!$BH18:$BH4867,'A2'!J$7,'D5'!$BN18:$BN4867,"taip")</f>
        <v>0</v>
      </c>
      <c r="K17" s="222">
        <f>COUNTIFS('D5'!$B18:$B4867,'A2'!$D17,'D5'!$BH18:$BH4867,'A2'!K$7,'D5'!$BN18:$BN4867,"taip")</f>
        <v>0</v>
      </c>
      <c r="L17" s="222">
        <f>COUNTIFS('D5'!$B18:$B4867,'A2'!$D17,'D5'!$BH18:$BH4867,'A2'!L$7,'D5'!$BN18:$BN4867,"taip")</f>
        <v>0</v>
      </c>
      <c r="M17" s="222">
        <f>COUNTIFS('D5'!$B18:$B4867,'A2'!$D17,'D5'!$BH18:$BH4867,'A2'!M$7,'D5'!$BN18:$BN4867,"taip")</f>
        <v>0</v>
      </c>
      <c r="N17" s="221">
        <f t="shared" si="33"/>
        <v>0</v>
      </c>
      <c r="O17" s="222">
        <f>SUMIFS('D5'!$L$11:$L$4860,'D5'!$B$11:$B$4860,'A2'!$D17,'D5'!$BH$11:$BH$4860,O$7,'D5'!$BN$11:$BN$4860,"taip")</f>
        <v>0</v>
      </c>
      <c r="P17" s="222">
        <f>SUMIFS('D5'!$L$11:$L$4860,'D5'!$B$11:$B$4860,'A2'!$D17,'D5'!$BH$11:$BH$4860,P$7,'D5'!$BN$11:$BN$4860,"taip")</f>
        <v>0</v>
      </c>
      <c r="Q17" s="222">
        <f>SUMIFS('D5'!$L$11:$L$4860,'D5'!$B$11:$B$4860,'A2'!$D17,'D5'!$BH$11:$BH$4860,Q$7,'D5'!$BN$11:$BN$4860,"taip")</f>
        <v>0</v>
      </c>
      <c r="R17" s="222">
        <f>SUMIFS('D5'!$L$11:$L$4860,'D5'!$B$11:$B$4860,'A2'!$D17,'D5'!$BH$11:$BH$4860,R$7,'D5'!$BN$11:$BN$4860,"taip")</f>
        <v>0</v>
      </c>
      <c r="S17" s="222">
        <f>SUMIFS('D5'!$L$11:$L$4860,'D5'!$B$11:$B$4860,'A2'!$D17,'D5'!$BH$11:$BH$4860,S$7,'D5'!$BN$11:$BN$4860,"taip")</f>
        <v>0</v>
      </c>
      <c r="T17" s="222">
        <f>SUMIFS('D5'!$L$11:$L$4860,'D5'!$B$11:$B$4860,'A2'!$D17,'D5'!$BH$11:$BH$4860,T$7,'D5'!$BN$11:$BN$4860,"taip")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COUNTIFS('D5'!$B18:$B4867,'A2'!$D17,'D5'!$BI18:$BI4867,'A2'!AC$7,'D5'!$BO18:$BO4867,"taip")</f>
        <v>0</v>
      </c>
      <c r="AD17" s="222">
        <f>COUNTIFS('D5'!$B18:$B4867,'A2'!$D17,'D5'!$BI18:$BI4867,'A2'!AD$7,'D5'!$BO18:$BO4867,"taip")</f>
        <v>0</v>
      </c>
      <c r="AE17" s="222">
        <f>COUNTIFS('D5'!$B18:$B4867,'A2'!$D17,'D5'!$BI18:$BI4867,'A2'!AE$7,'D5'!$BO18:$BO4867,"taip")</f>
        <v>0</v>
      </c>
      <c r="AF17" s="222">
        <f>COUNTIFS('D5'!$B18:$B4867,'A2'!$D17,'D5'!$BI18:$BI4867,'A2'!AF$7,'D5'!$BO18:$BO4867,"taip")</f>
        <v>0</v>
      </c>
      <c r="AG17" s="222">
        <f>COUNTIFS('D5'!$B18:$B4867,'A2'!$D17,'D5'!$BI18:$BI4867,'A2'!AG$7,'D5'!$BO18:$BO4867,"taip")</f>
        <v>0</v>
      </c>
      <c r="AH17" s="222">
        <f>COUNTIFS('D5'!$B18:$B4867,'A2'!$D17,'D5'!$BI18:$BI4867,'A2'!AH$7,'D5'!$BO18:$BO4867,"taip")</f>
        <v>0</v>
      </c>
      <c r="AI17" s="221">
        <f t="shared" si="36"/>
        <v>0</v>
      </c>
      <c r="AJ17" s="222">
        <f>SUMIFS('D5'!$AG$11:$AG$4860,'D5'!$B$11:$B$4860,'A2'!$D17,'D5'!$BI$11:$BI$4860,AJ$7,'D5'!$BO$11:$BO$4860,"taip")</f>
        <v>0</v>
      </c>
      <c r="AK17" s="222">
        <f>SUMIFS('D5'!$AG$11:$AG$4860,'D5'!$B$11:$B$4860,'A2'!$D17,'D5'!$BI$11:$BI$4860,AK$7,'D5'!$BO$11:$BO$4860,"taip")</f>
        <v>0</v>
      </c>
      <c r="AL17" s="222">
        <f>SUMIFS('D5'!$AG$11:$AG$4860,'D5'!$B$11:$B$4860,'A2'!$D17,'D5'!$BI$11:$BI$4860,AL$7,'D5'!$BO$11:$BO$4860,"taip")</f>
        <v>0</v>
      </c>
      <c r="AM17" s="222">
        <f>SUMIFS('D5'!$AG$11:$AG$4860,'D5'!$B$11:$B$4860,'A2'!$D17,'D5'!$BI$11:$BI$4860,AM$7,'D5'!$BO$11:$BO$4860,"taip")</f>
        <v>0</v>
      </c>
      <c r="AN17" s="222">
        <f>SUMIFS('D5'!$AG$11:$AG$4860,'D5'!$B$11:$B$4860,'A2'!$D17,'D5'!$BI$11:$BI$4860,AN$7,'D5'!$BO$11:$BO$4860,"taip")</f>
        <v>0</v>
      </c>
      <c r="AO17" s="222">
        <f>SUMIFS('D5'!$AG$11:$AG$4860,'D5'!$B$11:$B$4860,'A2'!$D17,'D5'!$BI$11:$BI$4860,AO$7,'D5'!$BO$11:$BO$4860,"taip")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COUNTIFS('D5'!$B18:$B4867,'A2'!$D17,'D5'!$BJ18:$BJ4867,'A2'!AX$7,'D5'!$BP18:$BP4867,"taip")</f>
        <v>0</v>
      </c>
      <c r="AY17" s="222">
        <f>COUNTIFS('D5'!$B18:$B4867,'A2'!$D17,'D5'!$BJ18:$BJ4867,'A2'!AY$7,'D5'!$BP18:$BP4867,"taip")</f>
        <v>0</v>
      </c>
      <c r="AZ17" s="222">
        <f>COUNTIFS('D5'!$B18:$B4867,'A2'!$D17,'D5'!$BJ18:$BJ4867,'A2'!AZ$7,'D5'!$BP18:$BP4867,"taip")</f>
        <v>0</v>
      </c>
      <c r="BA17" s="222">
        <f>COUNTIFS('D5'!$B18:$B4867,'A2'!$D17,'D5'!$BJ18:$BJ4867,'A2'!BA$7,'D5'!$BP18:$BP4867,"taip")</f>
        <v>0</v>
      </c>
      <c r="BB17" s="222">
        <f>COUNTIFS('D5'!$B18:$B4867,'A2'!$D17,'D5'!$BJ18:$BJ4867,'A2'!BB$7,'D5'!$BP18:$BP4867,"taip")</f>
        <v>0</v>
      </c>
      <c r="BC17" s="222">
        <f>COUNTIFS('D5'!$B18:$B4867,'A2'!$D17,'D5'!$BJ18:$BJ4867,'A2'!BC$7,'D5'!$BP18:$BP4867,"taip")</f>
        <v>0</v>
      </c>
      <c r="BD17" s="221">
        <f t="shared" si="40"/>
        <v>0</v>
      </c>
      <c r="BE17" s="222">
        <f>SUMIFS('D5'!$AG$11:$AG$4860,'D5'!$B$11:$B$4860,'A2'!$D17,'D5'!$BJ$11:$BJ$4860,BE$7,'D5'!$BP$11:$BP$4860,"taip")</f>
        <v>0</v>
      </c>
      <c r="BF17" s="222">
        <f>SUMIFS('D5'!$AG$11:$AG$4860,'D5'!$B$11:$B$4860,'A2'!$D17,'D5'!$BJ$11:$BJ$4860,BF$7,'D5'!$BP$11:$BP$4860,"taip")</f>
        <v>0</v>
      </c>
      <c r="BG17" s="222">
        <f>SUMIFS('D5'!$AG$11:$AG$4860,'D5'!$B$11:$B$4860,'A2'!$D17,'D5'!$BJ$11:$BJ$4860,BG$7,'D5'!$BP$11:$BP$4860,"taip")</f>
        <v>0</v>
      </c>
      <c r="BH17" s="222">
        <f>SUMIFS('D5'!$AG$11:$AG$4860,'D5'!$B$11:$B$4860,'A2'!$D17,'D5'!$BJ$11:$BJ$4860,BH$7,'D5'!$BP$11:$BP$4860,"taip")</f>
        <v>0</v>
      </c>
      <c r="BI17" s="222">
        <f>SUMIFS('D5'!$AG$11:$AG$4860,'D5'!$B$11:$B$4860,'A2'!$D17,'D5'!$BJ$11:$BJ$4860,BI$7,'D5'!$BP$11:$BP$4860,"taip")</f>
        <v>0</v>
      </c>
      <c r="BJ17" s="222">
        <f>SUMIFS('D5'!$AG$11:$AG$4860,'D5'!$B$11:$B$4860,'A2'!$D17,'D5'!$BJ$11:$BJ$4860,BJ$7,'D5'!$BP$11:$BP$4860,"taip")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COUNTIFS('D5'!$B18:$B4867,'A2'!$D17,'D5'!$BK18:$BK4867,'A2'!BS$7,'D5'!$BS18:$BS4867,"taip")</f>
        <v>0</v>
      </c>
      <c r="BT17" s="222">
        <f>COUNTIFS('D5'!$B18:$B4867,'A2'!$D17,'D5'!$BK18:$BK4867,'A2'!BT$7,'D5'!$BS18:$BS4867,"taip")</f>
        <v>0</v>
      </c>
      <c r="BU17" s="222">
        <f>COUNTIFS('D5'!$B18:$B4867,'A2'!$D17,'D5'!$BK18:$BK4867,'A2'!BU$7,'D5'!$BS18:$BS4867,"taip")</f>
        <v>0</v>
      </c>
      <c r="BV17" s="222">
        <f>COUNTIFS('D5'!$B18:$B4867,'A2'!$D17,'D5'!$BK18:$BK4867,'A2'!BV$7,'D5'!$BS18:$BS4867,"taip")</f>
        <v>0</v>
      </c>
      <c r="BW17" s="222">
        <f>COUNTIFS('D5'!$B18:$B4867,'A2'!$D17,'D5'!$BK18:$BK4867,'A2'!BW$7,'D5'!$BS18:$BS4867,"taip")</f>
        <v>0</v>
      </c>
      <c r="BX17" s="222">
        <f>COUNTIFS('D5'!$B18:$B4867,'A2'!$D17,'D5'!$BK18:$BK4867,'A2'!BX$7,'D5'!$BS18:$BS4867,"taip")</f>
        <v>0</v>
      </c>
      <c r="BY17" s="221">
        <f t="shared" si="44"/>
        <v>0</v>
      </c>
      <c r="BZ17" s="222">
        <f>SUMIFS('D5'!$AG$11:$AG$4860,'D5'!$B$11:$B$4860,'A2'!$D17,'D5'!$BK$11:$BK$4860,BZ$7,'D5'!$BS$11:$BS$4860,"taip")</f>
        <v>0</v>
      </c>
      <c r="CA17" s="222">
        <f>SUMIFS('D5'!$AG$11:$AG$4860,'D5'!$B$11:$B$4860,'A2'!$D17,'D5'!$BK$11:$BK$4860,CA$7,'D5'!$BS$11:$BS$4860,"taip")</f>
        <v>0</v>
      </c>
      <c r="CB17" s="222">
        <f>SUMIFS('D5'!$AG$11:$AG$4860,'D5'!$B$11:$B$4860,'A2'!$D17,'D5'!$BK$11:$BK$4860,CB$7,'D5'!$BS$11:$BS$4860,"taip")</f>
        <v>0</v>
      </c>
      <c r="CC17" s="222">
        <f>SUMIFS('D5'!$AG$11:$AG$4860,'D5'!$B$11:$B$4860,'A2'!$D17,'D5'!$BK$11:$BK$4860,CC$7,'D5'!$BS$11:$BS$4860,"taip")</f>
        <v>0</v>
      </c>
      <c r="CD17" s="222">
        <f>SUMIFS('D5'!$AG$11:$AG$4860,'D5'!$B$11:$B$4860,'A2'!$D17,'D5'!$BK$11:$BK$4860,CD$7,'D5'!$BS$11:$BS$4860,"taip")</f>
        <v>0</v>
      </c>
      <c r="CE17" s="222">
        <f>SUMIFS('D5'!$AG$11:$AG$4860,'D5'!$B$11:$B$4860,'A2'!$D17,'D5'!$BK$11:$BK$4860,CE$7,'D5'!$BS$11:$BS$4860,"taip")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COUNTIFS('D5'!$B19:$B4868,'A2'!$D18,'D5'!$BH19:$BH4868,'A2'!H$7,'D5'!$BN19:$BN4868,"taip")</f>
        <v>0</v>
      </c>
      <c r="I18" s="222">
        <f>COUNTIFS('D5'!$B19:$B4868,'A2'!$D18,'D5'!$BH19:$BH4868,'A2'!I$7,'D5'!$BN19:$BN4868,"taip")</f>
        <v>0</v>
      </c>
      <c r="J18" s="222">
        <f>COUNTIFS('D5'!$B19:$B4868,'A2'!$D18,'D5'!$BH19:$BH4868,'A2'!J$7,'D5'!$BN19:$BN4868,"taip")</f>
        <v>0</v>
      </c>
      <c r="K18" s="222">
        <f>COUNTIFS('D5'!$B19:$B4868,'A2'!$D18,'D5'!$BH19:$BH4868,'A2'!K$7,'D5'!$BN19:$BN4868,"taip")</f>
        <v>0</v>
      </c>
      <c r="L18" s="222">
        <f>COUNTIFS('D5'!$B19:$B4868,'A2'!$D18,'D5'!$BH19:$BH4868,'A2'!L$7,'D5'!$BN19:$BN4868,"taip")</f>
        <v>0</v>
      </c>
      <c r="M18" s="222">
        <f>COUNTIFS('D5'!$B19:$B4868,'A2'!$D18,'D5'!$BH19:$BH4868,'A2'!M$7,'D5'!$BN19:$BN4868,"taip")</f>
        <v>0</v>
      </c>
      <c r="N18" s="221">
        <f t="shared" si="33"/>
        <v>0</v>
      </c>
      <c r="O18" s="222">
        <f>SUMIFS('D5'!$L$11:$L$4860,'D5'!$B$11:$B$4860,'A2'!$D18,'D5'!$BH$11:$BH$4860,O$7,'D5'!$BN$11:$BN$4860,"taip")</f>
        <v>0</v>
      </c>
      <c r="P18" s="222">
        <f>SUMIFS('D5'!$L$11:$L$4860,'D5'!$B$11:$B$4860,'A2'!$D18,'D5'!$BH$11:$BH$4860,P$7,'D5'!$BN$11:$BN$4860,"taip")</f>
        <v>0</v>
      </c>
      <c r="Q18" s="222">
        <f>SUMIFS('D5'!$L$11:$L$4860,'D5'!$B$11:$B$4860,'A2'!$D18,'D5'!$BH$11:$BH$4860,Q$7,'D5'!$BN$11:$BN$4860,"taip")</f>
        <v>0</v>
      </c>
      <c r="R18" s="222">
        <f>SUMIFS('D5'!$L$11:$L$4860,'D5'!$B$11:$B$4860,'A2'!$D18,'D5'!$BH$11:$BH$4860,R$7,'D5'!$BN$11:$BN$4860,"taip")</f>
        <v>0</v>
      </c>
      <c r="S18" s="222">
        <f>SUMIFS('D5'!$L$11:$L$4860,'D5'!$B$11:$B$4860,'A2'!$D18,'D5'!$BH$11:$BH$4860,S$7,'D5'!$BN$11:$BN$4860,"taip")</f>
        <v>0</v>
      </c>
      <c r="T18" s="222">
        <f>SUMIFS('D5'!$L$11:$L$4860,'D5'!$B$11:$B$4860,'A2'!$D18,'D5'!$BH$11:$BH$4860,T$7,'D5'!$BN$11:$BN$4860,"taip")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COUNTIFS('D5'!$B19:$B4868,'A2'!$D18,'D5'!$BI19:$BI4868,'A2'!AC$7,'D5'!$BO19:$BO4868,"taip")</f>
        <v>0</v>
      </c>
      <c r="AD18" s="222">
        <f>COUNTIFS('D5'!$B19:$B4868,'A2'!$D18,'D5'!$BI19:$BI4868,'A2'!AD$7,'D5'!$BO19:$BO4868,"taip")</f>
        <v>0</v>
      </c>
      <c r="AE18" s="222">
        <f>COUNTIFS('D5'!$B19:$B4868,'A2'!$D18,'D5'!$BI19:$BI4868,'A2'!AE$7,'D5'!$BO19:$BO4868,"taip")</f>
        <v>0</v>
      </c>
      <c r="AF18" s="222">
        <f>COUNTIFS('D5'!$B19:$B4868,'A2'!$D18,'D5'!$BI19:$BI4868,'A2'!AF$7,'D5'!$BO19:$BO4868,"taip")</f>
        <v>0</v>
      </c>
      <c r="AG18" s="222">
        <f>COUNTIFS('D5'!$B19:$B4868,'A2'!$D18,'D5'!$BI19:$BI4868,'A2'!AG$7,'D5'!$BO19:$BO4868,"taip")</f>
        <v>0</v>
      </c>
      <c r="AH18" s="222">
        <f>COUNTIFS('D5'!$B19:$B4868,'A2'!$D18,'D5'!$BI19:$BI4868,'A2'!AH$7,'D5'!$BO19:$BO4868,"taip")</f>
        <v>0</v>
      </c>
      <c r="AI18" s="221">
        <f t="shared" si="36"/>
        <v>0</v>
      </c>
      <c r="AJ18" s="222">
        <f>SUMIFS('D5'!$AG$11:$AG$4860,'D5'!$B$11:$B$4860,'A2'!$D18,'D5'!$BI$11:$BI$4860,AJ$7,'D5'!$BO$11:$BO$4860,"taip")</f>
        <v>0</v>
      </c>
      <c r="AK18" s="222">
        <f>SUMIFS('D5'!$AG$11:$AG$4860,'D5'!$B$11:$B$4860,'A2'!$D18,'D5'!$BI$11:$BI$4860,AK$7,'D5'!$BO$11:$BO$4860,"taip")</f>
        <v>0</v>
      </c>
      <c r="AL18" s="222">
        <f>SUMIFS('D5'!$AG$11:$AG$4860,'D5'!$B$11:$B$4860,'A2'!$D18,'D5'!$BI$11:$BI$4860,AL$7,'D5'!$BO$11:$BO$4860,"taip")</f>
        <v>0</v>
      </c>
      <c r="AM18" s="222">
        <f>SUMIFS('D5'!$AG$11:$AG$4860,'D5'!$B$11:$B$4860,'A2'!$D18,'D5'!$BI$11:$BI$4860,AM$7,'D5'!$BO$11:$BO$4860,"taip")</f>
        <v>0</v>
      </c>
      <c r="AN18" s="222">
        <f>SUMIFS('D5'!$AG$11:$AG$4860,'D5'!$B$11:$B$4860,'A2'!$D18,'D5'!$BI$11:$BI$4860,AN$7,'D5'!$BO$11:$BO$4860,"taip")</f>
        <v>0</v>
      </c>
      <c r="AO18" s="222">
        <f>SUMIFS('D5'!$AG$11:$AG$4860,'D5'!$B$11:$B$4860,'A2'!$D18,'D5'!$BI$11:$BI$4860,AO$7,'D5'!$BO$11:$BO$4860,"taip")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COUNTIFS('D5'!$B19:$B4868,'A2'!$D18,'D5'!$BJ19:$BJ4868,'A2'!AX$7,'D5'!$BP19:$BP4868,"taip")</f>
        <v>0</v>
      </c>
      <c r="AY18" s="222">
        <f>COUNTIFS('D5'!$B19:$B4868,'A2'!$D18,'D5'!$BJ19:$BJ4868,'A2'!AY$7,'D5'!$BP19:$BP4868,"taip")</f>
        <v>0</v>
      </c>
      <c r="AZ18" s="222">
        <f>COUNTIFS('D5'!$B19:$B4868,'A2'!$D18,'D5'!$BJ19:$BJ4868,'A2'!AZ$7,'D5'!$BP19:$BP4868,"taip")</f>
        <v>0</v>
      </c>
      <c r="BA18" s="222">
        <f>COUNTIFS('D5'!$B19:$B4868,'A2'!$D18,'D5'!$BJ19:$BJ4868,'A2'!BA$7,'D5'!$BP19:$BP4868,"taip")</f>
        <v>0</v>
      </c>
      <c r="BB18" s="222">
        <f>COUNTIFS('D5'!$B19:$B4868,'A2'!$D18,'D5'!$BJ19:$BJ4868,'A2'!BB$7,'D5'!$BP19:$BP4868,"taip")</f>
        <v>0</v>
      </c>
      <c r="BC18" s="222">
        <f>COUNTIFS('D5'!$B19:$B4868,'A2'!$D18,'D5'!$BJ19:$BJ4868,'A2'!BC$7,'D5'!$BP19:$BP4868,"taip")</f>
        <v>0</v>
      </c>
      <c r="BD18" s="221">
        <f t="shared" si="40"/>
        <v>0</v>
      </c>
      <c r="BE18" s="222">
        <f>SUMIFS('D5'!$AG$11:$AG$4860,'D5'!$B$11:$B$4860,'A2'!$D18,'D5'!$BJ$11:$BJ$4860,BE$7,'D5'!$BP$11:$BP$4860,"taip")</f>
        <v>0</v>
      </c>
      <c r="BF18" s="222">
        <f>SUMIFS('D5'!$AG$11:$AG$4860,'D5'!$B$11:$B$4860,'A2'!$D18,'D5'!$BJ$11:$BJ$4860,BF$7,'D5'!$BP$11:$BP$4860,"taip")</f>
        <v>0</v>
      </c>
      <c r="BG18" s="222">
        <f>SUMIFS('D5'!$AG$11:$AG$4860,'D5'!$B$11:$B$4860,'A2'!$D18,'D5'!$BJ$11:$BJ$4860,BG$7,'D5'!$BP$11:$BP$4860,"taip")</f>
        <v>0</v>
      </c>
      <c r="BH18" s="222">
        <f>SUMIFS('D5'!$AG$11:$AG$4860,'D5'!$B$11:$B$4860,'A2'!$D18,'D5'!$BJ$11:$BJ$4860,BH$7,'D5'!$BP$11:$BP$4860,"taip")</f>
        <v>0</v>
      </c>
      <c r="BI18" s="222">
        <f>SUMIFS('D5'!$AG$11:$AG$4860,'D5'!$B$11:$B$4860,'A2'!$D18,'D5'!$BJ$11:$BJ$4860,BI$7,'D5'!$BP$11:$BP$4860,"taip")</f>
        <v>0</v>
      </c>
      <c r="BJ18" s="222">
        <f>SUMIFS('D5'!$AG$11:$AG$4860,'D5'!$B$11:$B$4860,'A2'!$D18,'D5'!$BJ$11:$BJ$4860,BJ$7,'D5'!$BP$11:$BP$4860,"taip")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COUNTIFS('D5'!$B19:$B4868,'A2'!$D18,'D5'!$BK19:$BK4868,'A2'!BS$7,'D5'!$BS19:$BS4868,"taip")</f>
        <v>0</v>
      </c>
      <c r="BT18" s="222">
        <f>COUNTIFS('D5'!$B19:$B4868,'A2'!$D18,'D5'!$BK19:$BK4868,'A2'!BT$7,'D5'!$BS19:$BS4868,"taip")</f>
        <v>0</v>
      </c>
      <c r="BU18" s="222">
        <f>COUNTIFS('D5'!$B19:$B4868,'A2'!$D18,'D5'!$BK19:$BK4868,'A2'!BU$7,'D5'!$BS19:$BS4868,"taip")</f>
        <v>0</v>
      </c>
      <c r="BV18" s="222">
        <f>COUNTIFS('D5'!$B19:$B4868,'A2'!$D18,'D5'!$BK19:$BK4868,'A2'!BV$7,'D5'!$BS19:$BS4868,"taip")</f>
        <v>0</v>
      </c>
      <c r="BW18" s="222">
        <f>COUNTIFS('D5'!$B19:$B4868,'A2'!$D18,'D5'!$BK19:$BK4868,'A2'!BW$7,'D5'!$BS19:$BS4868,"taip")</f>
        <v>0</v>
      </c>
      <c r="BX18" s="222">
        <f>COUNTIFS('D5'!$B19:$B4868,'A2'!$D18,'D5'!$BK19:$BK4868,'A2'!BX$7,'D5'!$BS19:$BS4868,"taip")</f>
        <v>0</v>
      </c>
      <c r="BY18" s="221">
        <f t="shared" si="44"/>
        <v>0</v>
      </c>
      <c r="BZ18" s="222">
        <f>SUMIFS('D5'!$AG$11:$AG$4860,'D5'!$B$11:$B$4860,'A2'!$D18,'D5'!$BK$11:$BK$4860,BZ$7,'D5'!$BS$11:$BS$4860,"taip")</f>
        <v>0</v>
      </c>
      <c r="CA18" s="222">
        <f>SUMIFS('D5'!$AG$11:$AG$4860,'D5'!$B$11:$B$4860,'A2'!$D18,'D5'!$BK$11:$BK$4860,CA$7,'D5'!$BS$11:$BS$4860,"taip")</f>
        <v>0</v>
      </c>
      <c r="CB18" s="222">
        <f>SUMIFS('D5'!$AG$11:$AG$4860,'D5'!$B$11:$B$4860,'A2'!$D18,'D5'!$BK$11:$BK$4860,CB$7,'D5'!$BS$11:$BS$4860,"taip")</f>
        <v>0</v>
      </c>
      <c r="CC18" s="222">
        <f>SUMIFS('D5'!$AG$11:$AG$4860,'D5'!$B$11:$B$4860,'A2'!$D18,'D5'!$BK$11:$BK$4860,CC$7,'D5'!$BS$11:$BS$4860,"taip")</f>
        <v>0</v>
      </c>
      <c r="CD18" s="222">
        <f>SUMIFS('D5'!$AG$11:$AG$4860,'D5'!$B$11:$B$4860,'A2'!$D18,'D5'!$BK$11:$BK$4860,CD$7,'D5'!$BS$11:$BS$4860,"taip")</f>
        <v>0</v>
      </c>
      <c r="CE18" s="222">
        <f>SUMIFS('D5'!$AG$11:$AG$4860,'D5'!$B$11:$B$4860,'A2'!$D18,'D5'!$BK$11:$BK$4860,CE$7,'D5'!$BS$11:$BS$4860,"taip")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COUNTIFS('D5'!$B20:$B4869,'A2'!$D19,'D5'!$BH20:$BH4869,'A2'!H$7,'D5'!$BN20:$BN4869,"taip")</f>
        <v>0</v>
      </c>
      <c r="I19" s="222">
        <f>COUNTIFS('D5'!$B20:$B4869,'A2'!$D19,'D5'!$BH20:$BH4869,'A2'!I$7,'D5'!$BN20:$BN4869,"taip")</f>
        <v>0</v>
      </c>
      <c r="J19" s="222">
        <f>COUNTIFS('D5'!$B20:$B4869,'A2'!$D19,'D5'!$BH20:$BH4869,'A2'!J$7,'D5'!$BN20:$BN4869,"taip")</f>
        <v>0</v>
      </c>
      <c r="K19" s="222">
        <f>COUNTIFS('D5'!$B20:$B4869,'A2'!$D19,'D5'!$BH20:$BH4869,'A2'!K$7,'D5'!$BN20:$BN4869,"taip")</f>
        <v>0</v>
      </c>
      <c r="L19" s="222">
        <f>COUNTIFS('D5'!$B20:$B4869,'A2'!$D19,'D5'!$BH20:$BH4869,'A2'!L$7,'D5'!$BN20:$BN4869,"taip")</f>
        <v>0</v>
      </c>
      <c r="M19" s="222">
        <f>COUNTIFS('D5'!$B20:$B4869,'A2'!$D19,'D5'!$BH20:$BH4869,'A2'!M$7,'D5'!$BN20:$BN4869,"taip")</f>
        <v>0</v>
      </c>
      <c r="N19" s="221">
        <f t="shared" si="33"/>
        <v>0</v>
      </c>
      <c r="O19" s="222">
        <f>SUMIFS('D5'!$L$11:$L$4860,'D5'!$B$11:$B$4860,'A2'!$D19,'D5'!$BH$11:$BH$4860,O$7,'D5'!$BN$11:$BN$4860,"taip")</f>
        <v>0</v>
      </c>
      <c r="P19" s="222">
        <f>SUMIFS('D5'!$L$11:$L$4860,'D5'!$B$11:$B$4860,'A2'!$D19,'D5'!$BH$11:$BH$4860,P$7,'D5'!$BN$11:$BN$4860,"taip")</f>
        <v>0</v>
      </c>
      <c r="Q19" s="222">
        <f>SUMIFS('D5'!$L$11:$L$4860,'D5'!$B$11:$B$4860,'A2'!$D19,'D5'!$BH$11:$BH$4860,Q$7,'D5'!$BN$11:$BN$4860,"taip")</f>
        <v>0</v>
      </c>
      <c r="R19" s="222">
        <f>SUMIFS('D5'!$L$11:$L$4860,'D5'!$B$11:$B$4860,'A2'!$D19,'D5'!$BH$11:$BH$4860,R$7,'D5'!$BN$11:$BN$4860,"taip")</f>
        <v>0</v>
      </c>
      <c r="S19" s="222">
        <f>SUMIFS('D5'!$L$11:$L$4860,'D5'!$B$11:$B$4860,'A2'!$D19,'D5'!$BH$11:$BH$4860,S$7,'D5'!$BN$11:$BN$4860,"taip")</f>
        <v>0</v>
      </c>
      <c r="T19" s="222">
        <f>SUMIFS('D5'!$L$11:$L$4860,'D5'!$B$11:$B$4860,'A2'!$D19,'D5'!$BH$11:$BH$4860,T$7,'D5'!$BN$11:$BN$4860,"taip")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COUNTIFS('D5'!$B20:$B4869,'A2'!$D19,'D5'!$BI20:$BI4869,'A2'!AC$7,'D5'!$BO20:$BO4869,"taip")</f>
        <v>0</v>
      </c>
      <c r="AD19" s="222">
        <f>COUNTIFS('D5'!$B20:$B4869,'A2'!$D19,'D5'!$BI20:$BI4869,'A2'!AD$7,'D5'!$BO20:$BO4869,"taip")</f>
        <v>0</v>
      </c>
      <c r="AE19" s="222">
        <f>COUNTIFS('D5'!$B20:$B4869,'A2'!$D19,'D5'!$BI20:$BI4869,'A2'!AE$7,'D5'!$BO20:$BO4869,"taip")</f>
        <v>0</v>
      </c>
      <c r="AF19" s="222">
        <f>COUNTIFS('D5'!$B20:$B4869,'A2'!$D19,'D5'!$BI20:$BI4869,'A2'!AF$7,'D5'!$BO20:$BO4869,"taip")</f>
        <v>0</v>
      </c>
      <c r="AG19" s="222">
        <f>COUNTIFS('D5'!$B20:$B4869,'A2'!$D19,'D5'!$BI20:$BI4869,'A2'!AG$7,'D5'!$BO20:$BO4869,"taip")</f>
        <v>0</v>
      </c>
      <c r="AH19" s="222">
        <f>COUNTIFS('D5'!$B20:$B4869,'A2'!$D19,'D5'!$BI20:$BI4869,'A2'!AH$7,'D5'!$BO20:$BO4869,"taip")</f>
        <v>0</v>
      </c>
      <c r="AI19" s="221">
        <f t="shared" si="36"/>
        <v>0</v>
      </c>
      <c r="AJ19" s="222">
        <f>SUMIFS('D5'!$AG$11:$AG$4860,'D5'!$B$11:$B$4860,'A2'!$D19,'D5'!$BI$11:$BI$4860,AJ$7,'D5'!$BO$11:$BO$4860,"taip")</f>
        <v>0</v>
      </c>
      <c r="AK19" s="222">
        <f>SUMIFS('D5'!$AG$11:$AG$4860,'D5'!$B$11:$B$4860,'A2'!$D19,'D5'!$BI$11:$BI$4860,AK$7,'D5'!$BO$11:$BO$4860,"taip")</f>
        <v>0</v>
      </c>
      <c r="AL19" s="222">
        <f>SUMIFS('D5'!$AG$11:$AG$4860,'D5'!$B$11:$B$4860,'A2'!$D19,'D5'!$BI$11:$BI$4860,AL$7,'D5'!$BO$11:$BO$4860,"taip")</f>
        <v>0</v>
      </c>
      <c r="AM19" s="222">
        <f>SUMIFS('D5'!$AG$11:$AG$4860,'D5'!$B$11:$B$4860,'A2'!$D19,'D5'!$BI$11:$BI$4860,AM$7,'D5'!$BO$11:$BO$4860,"taip")</f>
        <v>0</v>
      </c>
      <c r="AN19" s="222">
        <f>SUMIFS('D5'!$AG$11:$AG$4860,'D5'!$B$11:$B$4860,'A2'!$D19,'D5'!$BI$11:$BI$4860,AN$7,'D5'!$BO$11:$BO$4860,"taip")</f>
        <v>0</v>
      </c>
      <c r="AO19" s="222">
        <f>SUMIFS('D5'!$AG$11:$AG$4860,'D5'!$B$11:$B$4860,'A2'!$D19,'D5'!$BI$11:$BI$4860,AO$7,'D5'!$BO$11:$BO$4860,"taip")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COUNTIFS('D5'!$B20:$B4869,'A2'!$D19,'D5'!$BJ20:$BJ4869,'A2'!AX$7,'D5'!$BP20:$BP4869,"taip")</f>
        <v>0</v>
      </c>
      <c r="AY19" s="222">
        <f>COUNTIFS('D5'!$B20:$B4869,'A2'!$D19,'D5'!$BJ20:$BJ4869,'A2'!AY$7,'D5'!$BP20:$BP4869,"taip")</f>
        <v>0</v>
      </c>
      <c r="AZ19" s="222">
        <f>COUNTIFS('D5'!$B20:$B4869,'A2'!$D19,'D5'!$BJ20:$BJ4869,'A2'!AZ$7,'D5'!$BP20:$BP4869,"taip")</f>
        <v>0</v>
      </c>
      <c r="BA19" s="222">
        <f>COUNTIFS('D5'!$B20:$B4869,'A2'!$D19,'D5'!$BJ20:$BJ4869,'A2'!BA$7,'D5'!$BP20:$BP4869,"taip")</f>
        <v>0</v>
      </c>
      <c r="BB19" s="222">
        <f>COUNTIFS('D5'!$B20:$B4869,'A2'!$D19,'D5'!$BJ20:$BJ4869,'A2'!BB$7,'D5'!$BP20:$BP4869,"taip")</f>
        <v>0</v>
      </c>
      <c r="BC19" s="222">
        <f>COUNTIFS('D5'!$B20:$B4869,'A2'!$D19,'D5'!$BJ20:$BJ4869,'A2'!BC$7,'D5'!$BP20:$BP4869,"taip")</f>
        <v>0</v>
      </c>
      <c r="BD19" s="221">
        <f t="shared" si="40"/>
        <v>0</v>
      </c>
      <c r="BE19" s="222">
        <f>SUMIFS('D5'!$AG$11:$AG$4860,'D5'!$B$11:$B$4860,'A2'!$D19,'D5'!$BJ$11:$BJ$4860,BE$7,'D5'!$BP$11:$BP$4860,"taip")</f>
        <v>0</v>
      </c>
      <c r="BF19" s="222">
        <f>SUMIFS('D5'!$AG$11:$AG$4860,'D5'!$B$11:$B$4860,'A2'!$D19,'D5'!$BJ$11:$BJ$4860,BF$7,'D5'!$BP$11:$BP$4860,"taip")</f>
        <v>0</v>
      </c>
      <c r="BG19" s="222">
        <f>SUMIFS('D5'!$AG$11:$AG$4860,'D5'!$B$11:$B$4860,'A2'!$D19,'D5'!$BJ$11:$BJ$4860,BG$7,'D5'!$BP$11:$BP$4860,"taip")</f>
        <v>0</v>
      </c>
      <c r="BH19" s="222">
        <f>SUMIFS('D5'!$AG$11:$AG$4860,'D5'!$B$11:$B$4860,'A2'!$D19,'D5'!$BJ$11:$BJ$4860,BH$7,'D5'!$BP$11:$BP$4860,"taip")</f>
        <v>0</v>
      </c>
      <c r="BI19" s="222">
        <f>SUMIFS('D5'!$AG$11:$AG$4860,'D5'!$B$11:$B$4860,'A2'!$D19,'D5'!$BJ$11:$BJ$4860,BI$7,'D5'!$BP$11:$BP$4860,"taip")</f>
        <v>0</v>
      </c>
      <c r="BJ19" s="222">
        <f>SUMIFS('D5'!$AG$11:$AG$4860,'D5'!$B$11:$B$4860,'A2'!$D19,'D5'!$BJ$11:$BJ$4860,BJ$7,'D5'!$BP$11:$BP$4860,"taip")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COUNTIFS('D5'!$B20:$B4869,'A2'!$D19,'D5'!$BK20:$BK4869,'A2'!BS$7,'D5'!$BS20:$BS4869,"taip")</f>
        <v>0</v>
      </c>
      <c r="BT19" s="222">
        <f>COUNTIFS('D5'!$B20:$B4869,'A2'!$D19,'D5'!$BK20:$BK4869,'A2'!BT$7,'D5'!$BS20:$BS4869,"taip")</f>
        <v>0</v>
      </c>
      <c r="BU19" s="222">
        <f>COUNTIFS('D5'!$B20:$B4869,'A2'!$D19,'D5'!$BK20:$BK4869,'A2'!BU$7,'D5'!$BS20:$BS4869,"taip")</f>
        <v>0</v>
      </c>
      <c r="BV19" s="222">
        <f>COUNTIFS('D5'!$B20:$B4869,'A2'!$D19,'D5'!$BK20:$BK4869,'A2'!BV$7,'D5'!$BS20:$BS4869,"taip")</f>
        <v>0</v>
      </c>
      <c r="BW19" s="222">
        <f>COUNTIFS('D5'!$B20:$B4869,'A2'!$D19,'D5'!$BK20:$BK4869,'A2'!BW$7,'D5'!$BS20:$BS4869,"taip")</f>
        <v>0</v>
      </c>
      <c r="BX19" s="222">
        <f>COUNTIFS('D5'!$B20:$B4869,'A2'!$D19,'D5'!$BK20:$BK4869,'A2'!BX$7,'D5'!$BS20:$BS4869,"taip")</f>
        <v>0</v>
      </c>
      <c r="BY19" s="221">
        <f t="shared" si="44"/>
        <v>0</v>
      </c>
      <c r="BZ19" s="222">
        <f>SUMIFS('D5'!$AG$11:$AG$4860,'D5'!$B$11:$B$4860,'A2'!$D19,'D5'!$BK$11:$BK$4860,BZ$7,'D5'!$BS$11:$BS$4860,"taip")</f>
        <v>0</v>
      </c>
      <c r="CA19" s="222">
        <f>SUMIFS('D5'!$AG$11:$AG$4860,'D5'!$B$11:$B$4860,'A2'!$D19,'D5'!$BK$11:$BK$4860,CA$7,'D5'!$BS$11:$BS$4860,"taip")</f>
        <v>0</v>
      </c>
      <c r="CB19" s="222">
        <f>SUMIFS('D5'!$AG$11:$AG$4860,'D5'!$B$11:$B$4860,'A2'!$D19,'D5'!$BK$11:$BK$4860,CB$7,'D5'!$BS$11:$BS$4860,"taip")</f>
        <v>0</v>
      </c>
      <c r="CC19" s="222">
        <f>SUMIFS('D5'!$AG$11:$AG$4860,'D5'!$B$11:$B$4860,'A2'!$D19,'D5'!$BK$11:$BK$4860,CC$7,'D5'!$BS$11:$BS$4860,"taip")</f>
        <v>0</v>
      </c>
      <c r="CD19" s="222">
        <f>SUMIFS('D5'!$AG$11:$AG$4860,'D5'!$B$11:$B$4860,'A2'!$D19,'D5'!$BK$11:$BK$4860,CD$7,'D5'!$BS$11:$BS$4860,"taip")</f>
        <v>0</v>
      </c>
      <c r="CE19" s="222">
        <f>SUMIFS('D5'!$AG$11:$AG$4860,'D5'!$B$11:$B$4860,'A2'!$D19,'D5'!$BK$11:$BK$4860,CE$7,'D5'!$BS$11:$BS$4860,"taip")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COUNTIFS('D5'!$B21:$B4870,'A2'!$D20,'D5'!$BH21:$BH4870,'A2'!H$7,'D5'!$BN21:$BN4870,"taip")</f>
        <v>0</v>
      </c>
      <c r="I20" s="222">
        <f>COUNTIFS('D5'!$B21:$B4870,'A2'!$D20,'D5'!$BH21:$BH4870,'A2'!I$7,'D5'!$BN21:$BN4870,"taip")</f>
        <v>0</v>
      </c>
      <c r="J20" s="222">
        <f>COUNTIFS('D5'!$B21:$B4870,'A2'!$D20,'D5'!$BH21:$BH4870,'A2'!J$7,'D5'!$BN21:$BN4870,"taip")</f>
        <v>0</v>
      </c>
      <c r="K20" s="222">
        <f>COUNTIFS('D5'!$B21:$B4870,'A2'!$D20,'D5'!$BH21:$BH4870,'A2'!K$7,'D5'!$BN21:$BN4870,"taip")</f>
        <v>0</v>
      </c>
      <c r="L20" s="222">
        <f>COUNTIFS('D5'!$B21:$B4870,'A2'!$D20,'D5'!$BH21:$BH4870,'A2'!L$7,'D5'!$BN21:$BN4870,"taip")</f>
        <v>0</v>
      </c>
      <c r="M20" s="222">
        <f>COUNTIFS('D5'!$B21:$B4870,'A2'!$D20,'D5'!$BH21:$BH4870,'A2'!M$7,'D5'!$BN21:$BN4870,"taip")</f>
        <v>0</v>
      </c>
      <c r="N20" s="221">
        <f t="shared" si="33"/>
        <v>0</v>
      </c>
      <c r="O20" s="222">
        <f>SUMIFS('D5'!$L$11:$L$4860,'D5'!$B$11:$B$4860,'A2'!$D20,'D5'!$BH$11:$BH$4860,O$7,'D5'!$BN$11:$BN$4860,"taip")</f>
        <v>0</v>
      </c>
      <c r="P20" s="222">
        <f>SUMIFS('D5'!$L$11:$L$4860,'D5'!$B$11:$B$4860,'A2'!$D20,'D5'!$BH$11:$BH$4860,P$7,'D5'!$BN$11:$BN$4860,"taip")</f>
        <v>0</v>
      </c>
      <c r="Q20" s="222">
        <f>SUMIFS('D5'!$L$11:$L$4860,'D5'!$B$11:$B$4860,'A2'!$D20,'D5'!$BH$11:$BH$4860,Q$7,'D5'!$BN$11:$BN$4860,"taip")</f>
        <v>0</v>
      </c>
      <c r="R20" s="222">
        <f>SUMIFS('D5'!$L$11:$L$4860,'D5'!$B$11:$B$4860,'A2'!$D20,'D5'!$BH$11:$BH$4860,R$7,'D5'!$BN$11:$BN$4860,"taip")</f>
        <v>0</v>
      </c>
      <c r="S20" s="222">
        <f>SUMIFS('D5'!$L$11:$L$4860,'D5'!$B$11:$B$4860,'A2'!$D20,'D5'!$BH$11:$BH$4860,S$7,'D5'!$BN$11:$BN$4860,"taip")</f>
        <v>0</v>
      </c>
      <c r="T20" s="222">
        <f>SUMIFS('D5'!$L$11:$L$4860,'D5'!$B$11:$B$4860,'A2'!$D20,'D5'!$BH$11:$BH$4860,T$7,'D5'!$BN$11:$BN$4860,"taip")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COUNTIFS('D5'!$B21:$B4870,'A2'!$D20,'D5'!$BI21:$BI4870,'A2'!AC$7,'D5'!$BO21:$BO4870,"taip")</f>
        <v>0</v>
      </c>
      <c r="AD20" s="222">
        <f>COUNTIFS('D5'!$B21:$B4870,'A2'!$D20,'D5'!$BI21:$BI4870,'A2'!AD$7,'D5'!$BO21:$BO4870,"taip")</f>
        <v>0</v>
      </c>
      <c r="AE20" s="222">
        <f>COUNTIFS('D5'!$B21:$B4870,'A2'!$D20,'D5'!$BI21:$BI4870,'A2'!AE$7,'D5'!$BO21:$BO4870,"taip")</f>
        <v>0</v>
      </c>
      <c r="AF20" s="222">
        <f>COUNTIFS('D5'!$B21:$B4870,'A2'!$D20,'D5'!$BI21:$BI4870,'A2'!AF$7,'D5'!$BO21:$BO4870,"taip")</f>
        <v>0</v>
      </c>
      <c r="AG20" s="222">
        <f>COUNTIFS('D5'!$B21:$B4870,'A2'!$D20,'D5'!$BI21:$BI4870,'A2'!AG$7,'D5'!$BO21:$BO4870,"taip")</f>
        <v>0</v>
      </c>
      <c r="AH20" s="222">
        <f>COUNTIFS('D5'!$B21:$B4870,'A2'!$D20,'D5'!$BI21:$BI4870,'A2'!AH$7,'D5'!$BO21:$BO4870,"taip")</f>
        <v>0</v>
      </c>
      <c r="AI20" s="221">
        <f t="shared" si="36"/>
        <v>0</v>
      </c>
      <c r="AJ20" s="222">
        <f>SUMIFS('D5'!$AG$11:$AG$4860,'D5'!$B$11:$B$4860,'A2'!$D20,'D5'!$BI$11:$BI$4860,AJ$7,'D5'!$BO$11:$BO$4860,"taip")</f>
        <v>0</v>
      </c>
      <c r="AK20" s="222">
        <f>SUMIFS('D5'!$AG$11:$AG$4860,'D5'!$B$11:$B$4860,'A2'!$D20,'D5'!$BI$11:$BI$4860,AK$7,'D5'!$BO$11:$BO$4860,"taip")</f>
        <v>0</v>
      </c>
      <c r="AL20" s="222">
        <f>SUMIFS('D5'!$AG$11:$AG$4860,'D5'!$B$11:$B$4860,'A2'!$D20,'D5'!$BI$11:$BI$4860,AL$7,'D5'!$BO$11:$BO$4860,"taip")</f>
        <v>0</v>
      </c>
      <c r="AM20" s="222">
        <f>SUMIFS('D5'!$AG$11:$AG$4860,'D5'!$B$11:$B$4860,'A2'!$D20,'D5'!$BI$11:$BI$4860,AM$7,'D5'!$BO$11:$BO$4860,"taip")</f>
        <v>0</v>
      </c>
      <c r="AN20" s="222">
        <f>SUMIFS('D5'!$AG$11:$AG$4860,'D5'!$B$11:$B$4860,'A2'!$D20,'D5'!$BI$11:$BI$4860,AN$7,'D5'!$BO$11:$BO$4860,"taip")</f>
        <v>0</v>
      </c>
      <c r="AO20" s="222">
        <f>SUMIFS('D5'!$AG$11:$AG$4860,'D5'!$B$11:$B$4860,'A2'!$D20,'D5'!$BI$11:$BI$4860,AO$7,'D5'!$BO$11:$BO$4860,"taip")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COUNTIFS('D5'!$B21:$B4870,'A2'!$D20,'D5'!$BJ21:$BJ4870,'A2'!AX$7,'D5'!$BP21:$BP4870,"taip")</f>
        <v>0</v>
      </c>
      <c r="AY20" s="222">
        <f>COUNTIFS('D5'!$B21:$B4870,'A2'!$D20,'D5'!$BJ21:$BJ4870,'A2'!AY$7,'D5'!$BP21:$BP4870,"taip")</f>
        <v>0</v>
      </c>
      <c r="AZ20" s="222">
        <f>COUNTIFS('D5'!$B21:$B4870,'A2'!$D20,'D5'!$BJ21:$BJ4870,'A2'!AZ$7,'D5'!$BP21:$BP4870,"taip")</f>
        <v>0</v>
      </c>
      <c r="BA20" s="222">
        <f>COUNTIFS('D5'!$B21:$B4870,'A2'!$D20,'D5'!$BJ21:$BJ4870,'A2'!BA$7,'D5'!$BP21:$BP4870,"taip")</f>
        <v>0</v>
      </c>
      <c r="BB20" s="222">
        <f>COUNTIFS('D5'!$B21:$B4870,'A2'!$D20,'D5'!$BJ21:$BJ4870,'A2'!BB$7,'D5'!$BP21:$BP4870,"taip")</f>
        <v>0</v>
      </c>
      <c r="BC20" s="222">
        <f>COUNTIFS('D5'!$B21:$B4870,'A2'!$D20,'D5'!$BJ21:$BJ4870,'A2'!BC$7,'D5'!$BP21:$BP4870,"taip")</f>
        <v>0</v>
      </c>
      <c r="BD20" s="221">
        <f t="shared" si="40"/>
        <v>0</v>
      </c>
      <c r="BE20" s="222">
        <f>SUMIFS('D5'!$AG$11:$AG$4860,'D5'!$B$11:$B$4860,'A2'!$D20,'D5'!$BJ$11:$BJ$4860,BE$7,'D5'!$BP$11:$BP$4860,"taip")</f>
        <v>0</v>
      </c>
      <c r="BF20" s="222">
        <f>SUMIFS('D5'!$AG$11:$AG$4860,'D5'!$B$11:$B$4860,'A2'!$D20,'D5'!$BJ$11:$BJ$4860,BF$7,'D5'!$BP$11:$BP$4860,"taip")</f>
        <v>0</v>
      </c>
      <c r="BG20" s="222">
        <f>SUMIFS('D5'!$AG$11:$AG$4860,'D5'!$B$11:$B$4860,'A2'!$D20,'D5'!$BJ$11:$BJ$4860,BG$7,'D5'!$BP$11:$BP$4860,"taip")</f>
        <v>0</v>
      </c>
      <c r="BH20" s="222">
        <f>SUMIFS('D5'!$AG$11:$AG$4860,'D5'!$B$11:$B$4860,'A2'!$D20,'D5'!$BJ$11:$BJ$4860,BH$7,'D5'!$BP$11:$BP$4860,"taip")</f>
        <v>0</v>
      </c>
      <c r="BI20" s="222">
        <f>SUMIFS('D5'!$AG$11:$AG$4860,'D5'!$B$11:$B$4860,'A2'!$D20,'D5'!$BJ$11:$BJ$4860,BI$7,'D5'!$BP$11:$BP$4860,"taip")</f>
        <v>0</v>
      </c>
      <c r="BJ20" s="222">
        <f>SUMIFS('D5'!$AG$11:$AG$4860,'D5'!$B$11:$B$4860,'A2'!$D20,'D5'!$BJ$11:$BJ$4860,BJ$7,'D5'!$BP$11:$BP$4860,"taip")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COUNTIFS('D5'!$B21:$B4870,'A2'!$D20,'D5'!$BK21:$BK4870,'A2'!BS$7,'D5'!$BS21:$BS4870,"taip")</f>
        <v>0</v>
      </c>
      <c r="BT20" s="222">
        <f>COUNTIFS('D5'!$B21:$B4870,'A2'!$D20,'D5'!$BK21:$BK4870,'A2'!BT$7,'D5'!$BS21:$BS4870,"taip")</f>
        <v>0</v>
      </c>
      <c r="BU20" s="222">
        <f>COUNTIFS('D5'!$B21:$B4870,'A2'!$D20,'D5'!$BK21:$BK4870,'A2'!BU$7,'D5'!$BS21:$BS4870,"taip")</f>
        <v>0</v>
      </c>
      <c r="BV20" s="222">
        <f>COUNTIFS('D5'!$B21:$B4870,'A2'!$D20,'D5'!$BK21:$BK4870,'A2'!BV$7,'D5'!$BS21:$BS4870,"taip")</f>
        <v>0</v>
      </c>
      <c r="BW20" s="222">
        <f>COUNTIFS('D5'!$B21:$B4870,'A2'!$D20,'D5'!$BK21:$BK4870,'A2'!BW$7,'D5'!$BS21:$BS4870,"taip")</f>
        <v>0</v>
      </c>
      <c r="BX20" s="222">
        <f>COUNTIFS('D5'!$B21:$B4870,'A2'!$D20,'D5'!$BK21:$BK4870,'A2'!BX$7,'D5'!$BS21:$BS4870,"taip")</f>
        <v>0</v>
      </c>
      <c r="BY20" s="221">
        <f t="shared" si="44"/>
        <v>0</v>
      </c>
      <c r="BZ20" s="222">
        <f>SUMIFS('D5'!$AG$11:$AG$4860,'D5'!$B$11:$B$4860,'A2'!$D20,'D5'!$BK$11:$BK$4860,BZ$7,'D5'!$BS$11:$BS$4860,"taip")</f>
        <v>0</v>
      </c>
      <c r="CA20" s="222">
        <f>SUMIFS('D5'!$AG$11:$AG$4860,'D5'!$B$11:$B$4860,'A2'!$D20,'D5'!$BK$11:$BK$4860,CA$7,'D5'!$BS$11:$BS$4860,"taip")</f>
        <v>0</v>
      </c>
      <c r="CB20" s="222">
        <f>SUMIFS('D5'!$AG$11:$AG$4860,'D5'!$B$11:$B$4860,'A2'!$D20,'D5'!$BK$11:$BK$4860,CB$7,'D5'!$BS$11:$BS$4860,"taip")</f>
        <v>0</v>
      </c>
      <c r="CC20" s="222">
        <f>SUMIFS('D5'!$AG$11:$AG$4860,'D5'!$B$11:$B$4860,'A2'!$D20,'D5'!$BK$11:$BK$4860,CC$7,'D5'!$BS$11:$BS$4860,"taip")</f>
        <v>0</v>
      </c>
      <c r="CD20" s="222">
        <f>SUMIFS('D5'!$AG$11:$AG$4860,'D5'!$B$11:$B$4860,'A2'!$D20,'D5'!$BK$11:$BK$4860,CD$7,'D5'!$BS$11:$BS$4860,"taip")</f>
        <v>0</v>
      </c>
      <c r="CE20" s="222">
        <f>SUMIFS('D5'!$AG$11:$AG$4860,'D5'!$B$11:$B$4860,'A2'!$D20,'D5'!$BK$11:$BK$4860,CE$7,'D5'!$BS$11:$BS$4860,"taip")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COUNTIFS('D5'!$B22:$B4871,'A2'!$D21,'D5'!$BH22:$BH4871,'A2'!H$7,'D5'!$BN22:$BN4871,"taip")</f>
        <v>0</v>
      </c>
      <c r="I21" s="222">
        <f>COUNTIFS('D5'!$B22:$B4871,'A2'!$D21,'D5'!$BH22:$BH4871,'A2'!I$7,'D5'!$BN22:$BN4871,"taip")</f>
        <v>0</v>
      </c>
      <c r="J21" s="222">
        <f>COUNTIFS('D5'!$B22:$B4871,'A2'!$D21,'D5'!$BH22:$BH4871,'A2'!J$7,'D5'!$BN22:$BN4871,"taip")</f>
        <v>0</v>
      </c>
      <c r="K21" s="222">
        <f>COUNTIFS('D5'!$B22:$B4871,'A2'!$D21,'D5'!$BH22:$BH4871,'A2'!K$7,'D5'!$BN22:$BN4871,"taip")</f>
        <v>0</v>
      </c>
      <c r="L21" s="222">
        <f>COUNTIFS('D5'!$B22:$B4871,'A2'!$D21,'D5'!$BH22:$BH4871,'A2'!L$7,'D5'!$BN22:$BN4871,"taip")</f>
        <v>0</v>
      </c>
      <c r="M21" s="222">
        <f>COUNTIFS('D5'!$B22:$B4871,'A2'!$D21,'D5'!$BH22:$BH4871,'A2'!M$7,'D5'!$BN22:$BN4871,"taip")</f>
        <v>0</v>
      </c>
      <c r="N21" s="221">
        <f t="shared" si="33"/>
        <v>0</v>
      </c>
      <c r="O21" s="222">
        <f>SUMIFS('D5'!$L$11:$L$4860,'D5'!$B$11:$B$4860,'A2'!$D21,'D5'!$BH$11:$BH$4860,O$7,'D5'!$BN$11:$BN$4860,"taip")</f>
        <v>0</v>
      </c>
      <c r="P21" s="222">
        <f>SUMIFS('D5'!$L$11:$L$4860,'D5'!$B$11:$B$4860,'A2'!$D21,'D5'!$BH$11:$BH$4860,P$7,'D5'!$BN$11:$BN$4860,"taip")</f>
        <v>0</v>
      </c>
      <c r="Q21" s="222">
        <f>SUMIFS('D5'!$L$11:$L$4860,'D5'!$B$11:$B$4860,'A2'!$D21,'D5'!$BH$11:$BH$4860,Q$7,'D5'!$BN$11:$BN$4860,"taip")</f>
        <v>0</v>
      </c>
      <c r="R21" s="222">
        <f>SUMIFS('D5'!$L$11:$L$4860,'D5'!$B$11:$B$4860,'A2'!$D21,'D5'!$BH$11:$BH$4860,R$7,'D5'!$BN$11:$BN$4860,"taip")</f>
        <v>0</v>
      </c>
      <c r="S21" s="222">
        <f>SUMIFS('D5'!$L$11:$L$4860,'D5'!$B$11:$B$4860,'A2'!$D21,'D5'!$BH$11:$BH$4860,S$7,'D5'!$BN$11:$BN$4860,"taip")</f>
        <v>0</v>
      </c>
      <c r="T21" s="222">
        <f>SUMIFS('D5'!$L$11:$L$4860,'D5'!$B$11:$B$4860,'A2'!$D21,'D5'!$BH$11:$BH$4860,T$7,'D5'!$BN$11:$BN$4860,"taip")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COUNTIFS('D5'!$B22:$B4871,'A2'!$D21,'D5'!$BI22:$BI4871,'A2'!AC$7,'D5'!$BO22:$BO4871,"taip")</f>
        <v>0</v>
      </c>
      <c r="AD21" s="222">
        <f>COUNTIFS('D5'!$B22:$B4871,'A2'!$D21,'D5'!$BI22:$BI4871,'A2'!AD$7,'D5'!$BO22:$BO4871,"taip")</f>
        <v>0</v>
      </c>
      <c r="AE21" s="222">
        <f>COUNTIFS('D5'!$B22:$B4871,'A2'!$D21,'D5'!$BI22:$BI4871,'A2'!AE$7,'D5'!$BO22:$BO4871,"taip")</f>
        <v>0</v>
      </c>
      <c r="AF21" s="222">
        <f>COUNTIFS('D5'!$B22:$B4871,'A2'!$D21,'D5'!$BI22:$BI4871,'A2'!AF$7,'D5'!$BO22:$BO4871,"taip")</f>
        <v>0</v>
      </c>
      <c r="AG21" s="222">
        <f>COUNTIFS('D5'!$B22:$B4871,'A2'!$D21,'D5'!$BI22:$BI4871,'A2'!AG$7,'D5'!$BO22:$BO4871,"taip")</f>
        <v>0</v>
      </c>
      <c r="AH21" s="222">
        <f>COUNTIFS('D5'!$B22:$B4871,'A2'!$D21,'D5'!$BI22:$BI4871,'A2'!AH$7,'D5'!$BO22:$BO4871,"taip")</f>
        <v>0</v>
      </c>
      <c r="AI21" s="221">
        <f t="shared" si="36"/>
        <v>0</v>
      </c>
      <c r="AJ21" s="222">
        <f>SUMIFS('D5'!$AG$11:$AG$4860,'D5'!$B$11:$B$4860,'A2'!$D21,'D5'!$BI$11:$BI$4860,AJ$7,'D5'!$BO$11:$BO$4860,"taip")</f>
        <v>0</v>
      </c>
      <c r="AK21" s="222">
        <f>SUMIFS('D5'!$AG$11:$AG$4860,'D5'!$B$11:$B$4860,'A2'!$D21,'D5'!$BI$11:$BI$4860,AK$7,'D5'!$BO$11:$BO$4860,"taip")</f>
        <v>0</v>
      </c>
      <c r="AL21" s="222">
        <f>SUMIFS('D5'!$AG$11:$AG$4860,'D5'!$B$11:$B$4860,'A2'!$D21,'D5'!$BI$11:$BI$4860,AL$7,'D5'!$BO$11:$BO$4860,"taip")</f>
        <v>0</v>
      </c>
      <c r="AM21" s="222">
        <f>SUMIFS('D5'!$AG$11:$AG$4860,'D5'!$B$11:$B$4860,'A2'!$D21,'D5'!$BI$11:$BI$4860,AM$7,'D5'!$BO$11:$BO$4860,"taip")</f>
        <v>0</v>
      </c>
      <c r="AN21" s="222">
        <f>SUMIFS('D5'!$AG$11:$AG$4860,'D5'!$B$11:$B$4860,'A2'!$D21,'D5'!$BI$11:$BI$4860,AN$7,'D5'!$BO$11:$BO$4860,"taip")</f>
        <v>0</v>
      </c>
      <c r="AO21" s="222">
        <f>SUMIFS('D5'!$AG$11:$AG$4860,'D5'!$B$11:$B$4860,'A2'!$D21,'D5'!$BI$11:$BI$4860,AO$7,'D5'!$BO$11:$BO$4860,"taip")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COUNTIFS('D5'!$B22:$B4871,'A2'!$D21,'D5'!$BJ22:$BJ4871,'A2'!AX$7,'D5'!$BP22:$BP4871,"taip")</f>
        <v>0</v>
      </c>
      <c r="AY21" s="222">
        <f>COUNTIFS('D5'!$B22:$B4871,'A2'!$D21,'D5'!$BJ22:$BJ4871,'A2'!AY$7,'D5'!$BP22:$BP4871,"taip")</f>
        <v>0</v>
      </c>
      <c r="AZ21" s="222">
        <f>COUNTIFS('D5'!$B22:$B4871,'A2'!$D21,'D5'!$BJ22:$BJ4871,'A2'!AZ$7,'D5'!$BP22:$BP4871,"taip")</f>
        <v>0</v>
      </c>
      <c r="BA21" s="222">
        <f>COUNTIFS('D5'!$B22:$B4871,'A2'!$D21,'D5'!$BJ22:$BJ4871,'A2'!BA$7,'D5'!$BP22:$BP4871,"taip")</f>
        <v>0</v>
      </c>
      <c r="BB21" s="222">
        <f>COUNTIFS('D5'!$B22:$B4871,'A2'!$D21,'D5'!$BJ22:$BJ4871,'A2'!BB$7,'D5'!$BP22:$BP4871,"taip")</f>
        <v>0</v>
      </c>
      <c r="BC21" s="222">
        <f>COUNTIFS('D5'!$B22:$B4871,'A2'!$D21,'D5'!$BJ22:$BJ4871,'A2'!BC$7,'D5'!$BP22:$BP4871,"taip")</f>
        <v>0</v>
      </c>
      <c r="BD21" s="221">
        <f t="shared" si="40"/>
        <v>0</v>
      </c>
      <c r="BE21" s="222">
        <f>SUMIFS('D5'!$AG$11:$AG$4860,'D5'!$B$11:$B$4860,'A2'!$D21,'D5'!$BJ$11:$BJ$4860,BE$7,'D5'!$BP$11:$BP$4860,"taip")</f>
        <v>0</v>
      </c>
      <c r="BF21" s="222">
        <f>SUMIFS('D5'!$AG$11:$AG$4860,'D5'!$B$11:$B$4860,'A2'!$D21,'D5'!$BJ$11:$BJ$4860,BF$7,'D5'!$BP$11:$BP$4860,"taip")</f>
        <v>0</v>
      </c>
      <c r="BG21" s="222">
        <f>SUMIFS('D5'!$AG$11:$AG$4860,'D5'!$B$11:$B$4860,'A2'!$D21,'D5'!$BJ$11:$BJ$4860,BG$7,'D5'!$BP$11:$BP$4860,"taip")</f>
        <v>0</v>
      </c>
      <c r="BH21" s="222">
        <f>SUMIFS('D5'!$AG$11:$AG$4860,'D5'!$B$11:$B$4860,'A2'!$D21,'D5'!$BJ$11:$BJ$4860,BH$7,'D5'!$BP$11:$BP$4860,"taip")</f>
        <v>0</v>
      </c>
      <c r="BI21" s="222">
        <f>SUMIFS('D5'!$AG$11:$AG$4860,'D5'!$B$11:$B$4860,'A2'!$D21,'D5'!$BJ$11:$BJ$4860,BI$7,'D5'!$BP$11:$BP$4860,"taip")</f>
        <v>0</v>
      </c>
      <c r="BJ21" s="222">
        <f>SUMIFS('D5'!$AG$11:$AG$4860,'D5'!$B$11:$B$4860,'A2'!$D21,'D5'!$BJ$11:$BJ$4860,BJ$7,'D5'!$BP$11:$BP$4860,"taip")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COUNTIFS('D5'!$B22:$B4871,'A2'!$D21,'D5'!$BK22:$BK4871,'A2'!BS$7,'D5'!$BS22:$BS4871,"taip")</f>
        <v>0</v>
      </c>
      <c r="BT21" s="222">
        <f>COUNTIFS('D5'!$B22:$B4871,'A2'!$D21,'D5'!$BK22:$BK4871,'A2'!BT$7,'D5'!$BS22:$BS4871,"taip")</f>
        <v>0</v>
      </c>
      <c r="BU21" s="222">
        <f>COUNTIFS('D5'!$B22:$B4871,'A2'!$D21,'D5'!$BK22:$BK4871,'A2'!BU$7,'D5'!$BS22:$BS4871,"taip")</f>
        <v>0</v>
      </c>
      <c r="BV21" s="222">
        <f>COUNTIFS('D5'!$B22:$B4871,'A2'!$D21,'D5'!$BK22:$BK4871,'A2'!BV$7,'D5'!$BS22:$BS4871,"taip")</f>
        <v>0</v>
      </c>
      <c r="BW21" s="222">
        <f>COUNTIFS('D5'!$B22:$B4871,'A2'!$D21,'D5'!$BK22:$BK4871,'A2'!BW$7,'D5'!$BS22:$BS4871,"taip")</f>
        <v>0</v>
      </c>
      <c r="BX21" s="222">
        <f>COUNTIFS('D5'!$B22:$B4871,'A2'!$D21,'D5'!$BK22:$BK4871,'A2'!BX$7,'D5'!$BS22:$BS4871,"taip")</f>
        <v>0</v>
      </c>
      <c r="BY21" s="221">
        <f t="shared" si="44"/>
        <v>0</v>
      </c>
      <c r="BZ21" s="222">
        <f>SUMIFS('D5'!$AG$11:$AG$4860,'D5'!$B$11:$B$4860,'A2'!$D21,'D5'!$BK$11:$BK$4860,BZ$7,'D5'!$BS$11:$BS$4860,"taip")</f>
        <v>0</v>
      </c>
      <c r="CA21" s="222">
        <f>SUMIFS('D5'!$AG$11:$AG$4860,'D5'!$B$11:$B$4860,'A2'!$D21,'D5'!$BK$11:$BK$4860,CA$7,'D5'!$BS$11:$BS$4860,"taip")</f>
        <v>0</v>
      </c>
      <c r="CB21" s="222">
        <f>SUMIFS('D5'!$AG$11:$AG$4860,'D5'!$B$11:$B$4860,'A2'!$D21,'D5'!$BK$11:$BK$4860,CB$7,'D5'!$BS$11:$BS$4860,"taip")</f>
        <v>0</v>
      </c>
      <c r="CC21" s="222">
        <f>SUMIFS('D5'!$AG$11:$AG$4860,'D5'!$B$11:$B$4860,'A2'!$D21,'D5'!$BK$11:$BK$4860,CC$7,'D5'!$BS$11:$BS$4860,"taip")</f>
        <v>0</v>
      </c>
      <c r="CD21" s="222">
        <f>SUMIFS('D5'!$AG$11:$AG$4860,'D5'!$B$11:$B$4860,'A2'!$D21,'D5'!$BK$11:$BK$4860,CD$7,'D5'!$BS$11:$BS$4860,"taip")</f>
        <v>0</v>
      </c>
      <c r="CE21" s="222">
        <f>SUMIFS('D5'!$AG$11:$AG$4860,'D5'!$B$11:$B$4860,'A2'!$D21,'D5'!$BK$11:$BK$4860,CE$7,'D5'!$BS$11:$BS$4860,"taip")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COUNTIFS('D5'!$B23:$B4872,'A2'!$D22,'D5'!$BH23:$BH4872,'A2'!H$7,'D5'!$BN23:$BN4872,"taip")</f>
        <v>0</v>
      </c>
      <c r="I22" s="222">
        <f>COUNTIFS('D5'!$B23:$B4872,'A2'!$D22,'D5'!$BH23:$BH4872,'A2'!I$7,'D5'!$BN23:$BN4872,"taip")</f>
        <v>0</v>
      </c>
      <c r="J22" s="222">
        <f>COUNTIFS('D5'!$B23:$B4872,'A2'!$D22,'D5'!$BH23:$BH4872,'A2'!J$7,'D5'!$BN23:$BN4872,"taip")</f>
        <v>0</v>
      </c>
      <c r="K22" s="222">
        <f>COUNTIFS('D5'!$B23:$B4872,'A2'!$D22,'D5'!$BH23:$BH4872,'A2'!K$7,'D5'!$BN23:$BN4872,"taip")</f>
        <v>0</v>
      </c>
      <c r="L22" s="222">
        <f>COUNTIFS('D5'!$B23:$B4872,'A2'!$D22,'D5'!$BH23:$BH4872,'A2'!L$7,'D5'!$BN23:$BN4872,"taip")</f>
        <v>0</v>
      </c>
      <c r="M22" s="222">
        <f>COUNTIFS('D5'!$B23:$B4872,'A2'!$D22,'D5'!$BH23:$BH4872,'A2'!M$7,'D5'!$BN23:$BN4872,"taip")</f>
        <v>0</v>
      </c>
      <c r="N22" s="221">
        <f t="shared" si="33"/>
        <v>0</v>
      </c>
      <c r="O22" s="222">
        <f>SUMIFS('D5'!$L$11:$L$4860,'D5'!$B$11:$B$4860,'A2'!$D22,'D5'!$BH$11:$BH$4860,O$7,'D5'!$BN$11:$BN$4860,"taip")</f>
        <v>0</v>
      </c>
      <c r="P22" s="222">
        <f>SUMIFS('D5'!$L$11:$L$4860,'D5'!$B$11:$B$4860,'A2'!$D22,'D5'!$BH$11:$BH$4860,P$7,'D5'!$BN$11:$BN$4860,"taip")</f>
        <v>0</v>
      </c>
      <c r="Q22" s="222">
        <f>SUMIFS('D5'!$L$11:$L$4860,'D5'!$B$11:$B$4860,'A2'!$D22,'D5'!$BH$11:$BH$4860,Q$7,'D5'!$BN$11:$BN$4860,"taip")</f>
        <v>0</v>
      </c>
      <c r="R22" s="222">
        <f>SUMIFS('D5'!$L$11:$L$4860,'D5'!$B$11:$B$4860,'A2'!$D22,'D5'!$BH$11:$BH$4860,R$7,'D5'!$BN$11:$BN$4860,"taip")</f>
        <v>0</v>
      </c>
      <c r="S22" s="222">
        <f>SUMIFS('D5'!$L$11:$L$4860,'D5'!$B$11:$B$4860,'A2'!$D22,'D5'!$BH$11:$BH$4860,S$7,'D5'!$BN$11:$BN$4860,"taip")</f>
        <v>0</v>
      </c>
      <c r="T22" s="222">
        <f>SUMIFS('D5'!$L$11:$L$4860,'D5'!$B$11:$B$4860,'A2'!$D22,'D5'!$BH$11:$BH$4860,T$7,'D5'!$BN$11:$BN$4860,"taip")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COUNTIFS('D5'!$B23:$B4872,'A2'!$D22,'D5'!$BI23:$BI4872,'A2'!AC$7,'D5'!$BO23:$BO4872,"taip")</f>
        <v>0</v>
      </c>
      <c r="AD22" s="222">
        <f>COUNTIFS('D5'!$B23:$B4872,'A2'!$D22,'D5'!$BI23:$BI4872,'A2'!AD$7,'D5'!$BO23:$BO4872,"taip")</f>
        <v>0</v>
      </c>
      <c r="AE22" s="222">
        <f>COUNTIFS('D5'!$B23:$B4872,'A2'!$D22,'D5'!$BI23:$BI4872,'A2'!AE$7,'D5'!$BO23:$BO4872,"taip")</f>
        <v>0</v>
      </c>
      <c r="AF22" s="222">
        <f>COUNTIFS('D5'!$B23:$B4872,'A2'!$D22,'D5'!$BI23:$BI4872,'A2'!AF$7,'D5'!$BO23:$BO4872,"taip")</f>
        <v>0</v>
      </c>
      <c r="AG22" s="222">
        <f>COUNTIFS('D5'!$B23:$B4872,'A2'!$D22,'D5'!$BI23:$BI4872,'A2'!AG$7,'D5'!$BO23:$BO4872,"taip")</f>
        <v>0</v>
      </c>
      <c r="AH22" s="222">
        <f>COUNTIFS('D5'!$B23:$B4872,'A2'!$D22,'D5'!$BI23:$BI4872,'A2'!AH$7,'D5'!$BO23:$BO4872,"taip")</f>
        <v>0</v>
      </c>
      <c r="AI22" s="221">
        <f t="shared" si="36"/>
        <v>0</v>
      </c>
      <c r="AJ22" s="222">
        <f>SUMIFS('D5'!$AG$11:$AG$4860,'D5'!$B$11:$B$4860,'A2'!$D22,'D5'!$BI$11:$BI$4860,AJ$7,'D5'!$BO$11:$BO$4860,"taip")</f>
        <v>0</v>
      </c>
      <c r="AK22" s="222">
        <f>SUMIFS('D5'!$AG$11:$AG$4860,'D5'!$B$11:$B$4860,'A2'!$D22,'D5'!$BI$11:$BI$4860,AK$7,'D5'!$BO$11:$BO$4860,"taip")</f>
        <v>0</v>
      </c>
      <c r="AL22" s="222">
        <f>SUMIFS('D5'!$AG$11:$AG$4860,'D5'!$B$11:$B$4860,'A2'!$D22,'D5'!$BI$11:$BI$4860,AL$7,'D5'!$BO$11:$BO$4860,"taip")</f>
        <v>0</v>
      </c>
      <c r="AM22" s="222">
        <f>SUMIFS('D5'!$AG$11:$AG$4860,'D5'!$B$11:$B$4860,'A2'!$D22,'D5'!$BI$11:$BI$4860,AM$7,'D5'!$BO$11:$BO$4860,"taip")</f>
        <v>0</v>
      </c>
      <c r="AN22" s="222">
        <f>SUMIFS('D5'!$AG$11:$AG$4860,'D5'!$B$11:$B$4860,'A2'!$D22,'D5'!$BI$11:$BI$4860,AN$7,'D5'!$BO$11:$BO$4860,"taip")</f>
        <v>0</v>
      </c>
      <c r="AO22" s="222">
        <f>SUMIFS('D5'!$AG$11:$AG$4860,'D5'!$B$11:$B$4860,'A2'!$D22,'D5'!$BI$11:$BI$4860,AO$7,'D5'!$BO$11:$BO$4860,"taip")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COUNTIFS('D5'!$B23:$B4872,'A2'!$D22,'D5'!$BJ23:$BJ4872,'A2'!AX$7,'D5'!$BP23:$BP4872,"taip")</f>
        <v>0</v>
      </c>
      <c r="AY22" s="222">
        <f>COUNTIFS('D5'!$B23:$B4872,'A2'!$D22,'D5'!$BJ23:$BJ4872,'A2'!AY$7,'D5'!$BP23:$BP4872,"taip")</f>
        <v>0</v>
      </c>
      <c r="AZ22" s="222">
        <f>COUNTIFS('D5'!$B23:$B4872,'A2'!$D22,'D5'!$BJ23:$BJ4872,'A2'!AZ$7,'D5'!$BP23:$BP4872,"taip")</f>
        <v>0</v>
      </c>
      <c r="BA22" s="222">
        <f>COUNTIFS('D5'!$B23:$B4872,'A2'!$D22,'D5'!$BJ23:$BJ4872,'A2'!BA$7,'D5'!$BP23:$BP4872,"taip")</f>
        <v>0</v>
      </c>
      <c r="BB22" s="222">
        <f>COUNTIFS('D5'!$B23:$B4872,'A2'!$D22,'D5'!$BJ23:$BJ4872,'A2'!BB$7,'D5'!$BP23:$BP4872,"taip")</f>
        <v>0</v>
      </c>
      <c r="BC22" s="222">
        <f>COUNTIFS('D5'!$B23:$B4872,'A2'!$D22,'D5'!$BJ23:$BJ4872,'A2'!BC$7,'D5'!$BP23:$BP4872,"taip")</f>
        <v>0</v>
      </c>
      <c r="BD22" s="221">
        <f t="shared" si="40"/>
        <v>0</v>
      </c>
      <c r="BE22" s="222">
        <f>SUMIFS('D5'!$AG$11:$AG$4860,'D5'!$B$11:$B$4860,'A2'!$D22,'D5'!$BJ$11:$BJ$4860,BE$7,'D5'!$BP$11:$BP$4860,"taip")</f>
        <v>0</v>
      </c>
      <c r="BF22" s="222">
        <f>SUMIFS('D5'!$AG$11:$AG$4860,'D5'!$B$11:$B$4860,'A2'!$D22,'D5'!$BJ$11:$BJ$4860,BF$7,'D5'!$BP$11:$BP$4860,"taip")</f>
        <v>0</v>
      </c>
      <c r="BG22" s="222">
        <f>SUMIFS('D5'!$AG$11:$AG$4860,'D5'!$B$11:$B$4860,'A2'!$D22,'D5'!$BJ$11:$BJ$4860,BG$7,'D5'!$BP$11:$BP$4860,"taip")</f>
        <v>0</v>
      </c>
      <c r="BH22" s="222">
        <f>SUMIFS('D5'!$AG$11:$AG$4860,'D5'!$B$11:$B$4860,'A2'!$D22,'D5'!$BJ$11:$BJ$4860,BH$7,'D5'!$BP$11:$BP$4860,"taip")</f>
        <v>0</v>
      </c>
      <c r="BI22" s="222">
        <f>SUMIFS('D5'!$AG$11:$AG$4860,'D5'!$B$11:$B$4860,'A2'!$D22,'D5'!$BJ$11:$BJ$4860,BI$7,'D5'!$BP$11:$BP$4860,"taip")</f>
        <v>0</v>
      </c>
      <c r="BJ22" s="222">
        <f>SUMIFS('D5'!$AG$11:$AG$4860,'D5'!$B$11:$B$4860,'A2'!$D22,'D5'!$BJ$11:$BJ$4860,BJ$7,'D5'!$BP$11:$BP$4860,"taip")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COUNTIFS('D5'!$B23:$B4872,'A2'!$D22,'D5'!$BK23:$BK4872,'A2'!BS$7,'D5'!$BS23:$BS4872,"taip")</f>
        <v>0</v>
      </c>
      <c r="BT22" s="222">
        <f>COUNTIFS('D5'!$B23:$B4872,'A2'!$D22,'D5'!$BK23:$BK4872,'A2'!BT$7,'D5'!$BS23:$BS4872,"taip")</f>
        <v>0</v>
      </c>
      <c r="BU22" s="222">
        <f>COUNTIFS('D5'!$B23:$B4872,'A2'!$D22,'D5'!$BK23:$BK4872,'A2'!BU$7,'D5'!$BS23:$BS4872,"taip")</f>
        <v>0</v>
      </c>
      <c r="BV22" s="222">
        <f>COUNTIFS('D5'!$B23:$B4872,'A2'!$D22,'D5'!$BK23:$BK4872,'A2'!BV$7,'D5'!$BS23:$BS4872,"taip")</f>
        <v>0</v>
      </c>
      <c r="BW22" s="222">
        <f>COUNTIFS('D5'!$B23:$B4872,'A2'!$D22,'D5'!$BK23:$BK4872,'A2'!BW$7,'D5'!$BS23:$BS4872,"taip")</f>
        <v>0</v>
      </c>
      <c r="BX22" s="222">
        <f>COUNTIFS('D5'!$B23:$B4872,'A2'!$D22,'D5'!$BK23:$BK4872,'A2'!BX$7,'D5'!$BS23:$BS4872,"taip")</f>
        <v>0</v>
      </c>
      <c r="BY22" s="221">
        <f t="shared" si="44"/>
        <v>0</v>
      </c>
      <c r="BZ22" s="222">
        <f>SUMIFS('D5'!$AG$11:$AG$4860,'D5'!$B$11:$B$4860,'A2'!$D22,'D5'!$BK$11:$BK$4860,BZ$7,'D5'!$BS$11:$BS$4860,"taip")</f>
        <v>0</v>
      </c>
      <c r="CA22" s="222">
        <f>SUMIFS('D5'!$AG$11:$AG$4860,'D5'!$B$11:$B$4860,'A2'!$D22,'D5'!$BK$11:$BK$4860,CA$7,'D5'!$BS$11:$BS$4860,"taip")</f>
        <v>0</v>
      </c>
      <c r="CB22" s="222">
        <f>SUMIFS('D5'!$AG$11:$AG$4860,'D5'!$B$11:$B$4860,'A2'!$D22,'D5'!$BK$11:$BK$4860,CB$7,'D5'!$BS$11:$BS$4860,"taip")</f>
        <v>0</v>
      </c>
      <c r="CC22" s="222">
        <f>SUMIFS('D5'!$AG$11:$AG$4860,'D5'!$B$11:$B$4860,'A2'!$D22,'D5'!$BK$11:$BK$4860,CC$7,'D5'!$BS$11:$BS$4860,"taip")</f>
        <v>0</v>
      </c>
      <c r="CD22" s="222">
        <f>SUMIFS('D5'!$AG$11:$AG$4860,'D5'!$B$11:$B$4860,'A2'!$D22,'D5'!$BK$11:$BK$4860,CD$7,'D5'!$BS$11:$BS$4860,"taip")</f>
        <v>0</v>
      </c>
      <c r="CE22" s="222">
        <f>SUMIFS('D5'!$AG$11:$AG$4860,'D5'!$B$11:$B$4860,'A2'!$D22,'D5'!$BK$11:$BK$4860,CE$7,'D5'!$BS$11:$BS$4860,"taip")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COUNTIFS('D5'!$B24:$B4873,'A2'!$D23,'D5'!$BH24:$BH4873,'A2'!H$7,'D5'!$BN24:$BN4873,"taip")</f>
        <v>0</v>
      </c>
      <c r="I23" s="222">
        <f>COUNTIFS('D5'!$B24:$B4873,'A2'!$D23,'D5'!$BH24:$BH4873,'A2'!I$7,'D5'!$BN24:$BN4873,"taip")</f>
        <v>0</v>
      </c>
      <c r="J23" s="222">
        <f>COUNTIFS('D5'!$B24:$B4873,'A2'!$D23,'D5'!$BH24:$BH4873,'A2'!J$7,'D5'!$BN24:$BN4873,"taip")</f>
        <v>0</v>
      </c>
      <c r="K23" s="222">
        <f>COUNTIFS('D5'!$B24:$B4873,'A2'!$D23,'D5'!$BH24:$BH4873,'A2'!K$7,'D5'!$BN24:$BN4873,"taip")</f>
        <v>0</v>
      </c>
      <c r="L23" s="222">
        <f>COUNTIFS('D5'!$B24:$B4873,'A2'!$D23,'D5'!$BH24:$BH4873,'A2'!L$7,'D5'!$BN24:$BN4873,"taip")</f>
        <v>0</v>
      </c>
      <c r="M23" s="222">
        <f>COUNTIFS('D5'!$B24:$B4873,'A2'!$D23,'D5'!$BH24:$BH4873,'A2'!M$7,'D5'!$BN24:$BN4873,"taip")</f>
        <v>0</v>
      </c>
      <c r="N23" s="221">
        <f t="shared" si="33"/>
        <v>0</v>
      </c>
      <c r="O23" s="222">
        <f>SUMIFS('D5'!$L$11:$L$4860,'D5'!$B$11:$B$4860,'A2'!$D23,'D5'!$BH$11:$BH$4860,O$7,'D5'!$BN$11:$BN$4860,"taip")</f>
        <v>0</v>
      </c>
      <c r="P23" s="222">
        <f>SUMIFS('D5'!$L$11:$L$4860,'D5'!$B$11:$B$4860,'A2'!$D23,'D5'!$BH$11:$BH$4860,P$7,'D5'!$BN$11:$BN$4860,"taip")</f>
        <v>0</v>
      </c>
      <c r="Q23" s="222">
        <f>SUMIFS('D5'!$L$11:$L$4860,'D5'!$B$11:$B$4860,'A2'!$D23,'D5'!$BH$11:$BH$4860,Q$7,'D5'!$BN$11:$BN$4860,"taip")</f>
        <v>0</v>
      </c>
      <c r="R23" s="222">
        <f>SUMIFS('D5'!$L$11:$L$4860,'D5'!$B$11:$B$4860,'A2'!$D23,'D5'!$BH$11:$BH$4860,R$7,'D5'!$BN$11:$BN$4860,"taip")</f>
        <v>0</v>
      </c>
      <c r="S23" s="222">
        <f>SUMIFS('D5'!$L$11:$L$4860,'D5'!$B$11:$B$4860,'A2'!$D23,'D5'!$BH$11:$BH$4860,S$7,'D5'!$BN$11:$BN$4860,"taip")</f>
        <v>0</v>
      </c>
      <c r="T23" s="222">
        <f>SUMIFS('D5'!$L$11:$L$4860,'D5'!$B$11:$B$4860,'A2'!$D23,'D5'!$BH$11:$BH$4860,T$7,'D5'!$BN$11:$BN$4860,"taip")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COUNTIFS('D5'!$B24:$B4873,'A2'!$D23,'D5'!$BI24:$BI4873,'A2'!AC$7,'D5'!$BO24:$BO4873,"taip")</f>
        <v>0</v>
      </c>
      <c r="AD23" s="222">
        <f>COUNTIFS('D5'!$B24:$B4873,'A2'!$D23,'D5'!$BI24:$BI4873,'A2'!AD$7,'D5'!$BO24:$BO4873,"taip")</f>
        <v>0</v>
      </c>
      <c r="AE23" s="222">
        <f>COUNTIFS('D5'!$B24:$B4873,'A2'!$D23,'D5'!$BI24:$BI4873,'A2'!AE$7,'D5'!$BO24:$BO4873,"taip")</f>
        <v>0</v>
      </c>
      <c r="AF23" s="222">
        <f>COUNTIFS('D5'!$B24:$B4873,'A2'!$D23,'D5'!$BI24:$BI4873,'A2'!AF$7,'D5'!$BO24:$BO4873,"taip")</f>
        <v>0</v>
      </c>
      <c r="AG23" s="222">
        <f>COUNTIFS('D5'!$B24:$B4873,'A2'!$D23,'D5'!$BI24:$BI4873,'A2'!AG$7,'D5'!$BO24:$BO4873,"taip")</f>
        <v>0</v>
      </c>
      <c r="AH23" s="222">
        <f>COUNTIFS('D5'!$B24:$B4873,'A2'!$D23,'D5'!$BI24:$BI4873,'A2'!AH$7,'D5'!$BO24:$BO4873,"taip")</f>
        <v>0</v>
      </c>
      <c r="AI23" s="221">
        <f t="shared" si="36"/>
        <v>0</v>
      </c>
      <c r="AJ23" s="222">
        <f>SUMIFS('D5'!$AG$11:$AG$4860,'D5'!$B$11:$B$4860,'A2'!$D23,'D5'!$BI$11:$BI$4860,AJ$7,'D5'!$BO$11:$BO$4860,"taip")</f>
        <v>0</v>
      </c>
      <c r="AK23" s="222">
        <f>SUMIFS('D5'!$AG$11:$AG$4860,'D5'!$B$11:$B$4860,'A2'!$D23,'D5'!$BI$11:$BI$4860,AK$7,'D5'!$BO$11:$BO$4860,"taip")</f>
        <v>0</v>
      </c>
      <c r="AL23" s="222">
        <f>SUMIFS('D5'!$AG$11:$AG$4860,'D5'!$B$11:$B$4860,'A2'!$D23,'D5'!$BI$11:$BI$4860,AL$7,'D5'!$BO$11:$BO$4860,"taip")</f>
        <v>0</v>
      </c>
      <c r="AM23" s="222">
        <f>SUMIFS('D5'!$AG$11:$AG$4860,'D5'!$B$11:$B$4860,'A2'!$D23,'D5'!$BI$11:$BI$4860,AM$7,'D5'!$BO$11:$BO$4860,"taip")</f>
        <v>0</v>
      </c>
      <c r="AN23" s="222">
        <f>SUMIFS('D5'!$AG$11:$AG$4860,'D5'!$B$11:$B$4860,'A2'!$D23,'D5'!$BI$11:$BI$4860,AN$7,'D5'!$BO$11:$BO$4860,"taip")</f>
        <v>0</v>
      </c>
      <c r="AO23" s="222">
        <f>SUMIFS('D5'!$AG$11:$AG$4860,'D5'!$B$11:$B$4860,'A2'!$D23,'D5'!$BI$11:$BI$4860,AO$7,'D5'!$BO$11:$BO$4860,"taip")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COUNTIFS('D5'!$B24:$B4873,'A2'!$D23,'D5'!$BJ24:$BJ4873,'A2'!AX$7,'D5'!$BP24:$BP4873,"taip")</f>
        <v>0</v>
      </c>
      <c r="AY23" s="222">
        <f>COUNTIFS('D5'!$B24:$B4873,'A2'!$D23,'D5'!$BJ24:$BJ4873,'A2'!AY$7,'D5'!$BP24:$BP4873,"taip")</f>
        <v>0</v>
      </c>
      <c r="AZ23" s="222">
        <f>COUNTIFS('D5'!$B24:$B4873,'A2'!$D23,'D5'!$BJ24:$BJ4873,'A2'!AZ$7,'D5'!$BP24:$BP4873,"taip")</f>
        <v>0</v>
      </c>
      <c r="BA23" s="222">
        <f>COUNTIFS('D5'!$B24:$B4873,'A2'!$D23,'D5'!$BJ24:$BJ4873,'A2'!BA$7,'D5'!$BP24:$BP4873,"taip")</f>
        <v>0</v>
      </c>
      <c r="BB23" s="222">
        <f>COUNTIFS('D5'!$B24:$B4873,'A2'!$D23,'D5'!$BJ24:$BJ4873,'A2'!BB$7,'D5'!$BP24:$BP4873,"taip")</f>
        <v>0</v>
      </c>
      <c r="BC23" s="222">
        <f>COUNTIFS('D5'!$B24:$B4873,'A2'!$D23,'D5'!$BJ24:$BJ4873,'A2'!BC$7,'D5'!$BP24:$BP4873,"taip")</f>
        <v>0</v>
      </c>
      <c r="BD23" s="221">
        <f t="shared" si="40"/>
        <v>0</v>
      </c>
      <c r="BE23" s="222">
        <f>SUMIFS('D5'!$AG$11:$AG$4860,'D5'!$B$11:$B$4860,'A2'!$D23,'D5'!$BJ$11:$BJ$4860,BE$7,'D5'!$BP$11:$BP$4860,"taip")</f>
        <v>0</v>
      </c>
      <c r="BF23" s="222">
        <f>SUMIFS('D5'!$AG$11:$AG$4860,'D5'!$B$11:$B$4860,'A2'!$D23,'D5'!$BJ$11:$BJ$4860,BF$7,'D5'!$BP$11:$BP$4860,"taip")</f>
        <v>0</v>
      </c>
      <c r="BG23" s="222">
        <f>SUMIFS('D5'!$AG$11:$AG$4860,'D5'!$B$11:$B$4860,'A2'!$D23,'D5'!$BJ$11:$BJ$4860,BG$7,'D5'!$BP$11:$BP$4860,"taip")</f>
        <v>0</v>
      </c>
      <c r="BH23" s="222">
        <f>SUMIFS('D5'!$AG$11:$AG$4860,'D5'!$B$11:$B$4860,'A2'!$D23,'D5'!$BJ$11:$BJ$4860,BH$7,'D5'!$BP$11:$BP$4860,"taip")</f>
        <v>0</v>
      </c>
      <c r="BI23" s="222">
        <f>SUMIFS('D5'!$AG$11:$AG$4860,'D5'!$B$11:$B$4860,'A2'!$D23,'D5'!$BJ$11:$BJ$4860,BI$7,'D5'!$BP$11:$BP$4860,"taip")</f>
        <v>0</v>
      </c>
      <c r="BJ23" s="222">
        <f>SUMIFS('D5'!$AG$11:$AG$4860,'D5'!$B$11:$B$4860,'A2'!$D23,'D5'!$BJ$11:$BJ$4860,BJ$7,'D5'!$BP$11:$BP$4860,"taip")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COUNTIFS('D5'!$B24:$B4873,'A2'!$D23,'D5'!$BK24:$BK4873,'A2'!BS$7,'D5'!$BS24:$BS4873,"taip")</f>
        <v>0</v>
      </c>
      <c r="BT23" s="222">
        <f>COUNTIFS('D5'!$B24:$B4873,'A2'!$D23,'D5'!$BK24:$BK4873,'A2'!BT$7,'D5'!$BS24:$BS4873,"taip")</f>
        <v>0</v>
      </c>
      <c r="BU23" s="222">
        <f>COUNTIFS('D5'!$B24:$B4873,'A2'!$D23,'D5'!$BK24:$BK4873,'A2'!BU$7,'D5'!$BS24:$BS4873,"taip")</f>
        <v>0</v>
      </c>
      <c r="BV23" s="222">
        <f>COUNTIFS('D5'!$B24:$B4873,'A2'!$D23,'D5'!$BK24:$BK4873,'A2'!BV$7,'D5'!$BS24:$BS4873,"taip")</f>
        <v>0</v>
      </c>
      <c r="BW23" s="222">
        <f>COUNTIFS('D5'!$B24:$B4873,'A2'!$D23,'D5'!$BK24:$BK4873,'A2'!BW$7,'D5'!$BS24:$BS4873,"taip")</f>
        <v>0</v>
      </c>
      <c r="BX23" s="222">
        <f>COUNTIFS('D5'!$B24:$B4873,'A2'!$D23,'D5'!$BK24:$BK4873,'A2'!BX$7,'D5'!$BS24:$BS4873,"taip")</f>
        <v>0</v>
      </c>
      <c r="BY23" s="221">
        <f t="shared" si="44"/>
        <v>0</v>
      </c>
      <c r="BZ23" s="222">
        <f>SUMIFS('D5'!$AG$11:$AG$4860,'D5'!$B$11:$B$4860,'A2'!$D23,'D5'!$BK$11:$BK$4860,BZ$7,'D5'!$BS$11:$BS$4860,"taip")</f>
        <v>0</v>
      </c>
      <c r="CA23" s="222">
        <f>SUMIFS('D5'!$AG$11:$AG$4860,'D5'!$B$11:$B$4860,'A2'!$D23,'D5'!$BK$11:$BK$4860,CA$7,'D5'!$BS$11:$BS$4860,"taip")</f>
        <v>0</v>
      </c>
      <c r="CB23" s="222">
        <f>SUMIFS('D5'!$AG$11:$AG$4860,'D5'!$B$11:$B$4860,'A2'!$D23,'D5'!$BK$11:$BK$4860,CB$7,'D5'!$BS$11:$BS$4860,"taip")</f>
        <v>0</v>
      </c>
      <c r="CC23" s="222">
        <f>SUMIFS('D5'!$AG$11:$AG$4860,'D5'!$B$11:$B$4860,'A2'!$D23,'D5'!$BK$11:$BK$4860,CC$7,'D5'!$BS$11:$BS$4860,"taip")</f>
        <v>0</v>
      </c>
      <c r="CD23" s="222">
        <f>SUMIFS('D5'!$AG$11:$AG$4860,'D5'!$B$11:$B$4860,'A2'!$D23,'D5'!$BK$11:$BK$4860,CD$7,'D5'!$BS$11:$BS$4860,"taip")</f>
        <v>0</v>
      </c>
      <c r="CE23" s="222">
        <f>SUMIFS('D5'!$AG$11:$AG$4860,'D5'!$B$11:$B$4860,'A2'!$D23,'D5'!$BK$11:$BK$4860,CE$7,'D5'!$BS$11:$BS$4860,"taip")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COUNTIFS('D5'!$B25:$B4874,'A2'!$D24,'D5'!$BH25:$BH4874,'A2'!H$7,'D5'!$BN25:$BN4874,"taip")</f>
        <v>0</v>
      </c>
      <c r="I24" s="222">
        <f>COUNTIFS('D5'!$B25:$B4874,'A2'!$D24,'D5'!$BH25:$BH4874,'A2'!I$7,'D5'!$BN25:$BN4874,"taip")</f>
        <v>0</v>
      </c>
      <c r="J24" s="222">
        <f>COUNTIFS('D5'!$B25:$B4874,'A2'!$D24,'D5'!$BH25:$BH4874,'A2'!J$7,'D5'!$BN25:$BN4874,"taip")</f>
        <v>0</v>
      </c>
      <c r="K24" s="222">
        <f>COUNTIFS('D5'!$B25:$B4874,'A2'!$D24,'D5'!$BH25:$BH4874,'A2'!K$7,'D5'!$BN25:$BN4874,"taip")</f>
        <v>0</v>
      </c>
      <c r="L24" s="222">
        <f>COUNTIFS('D5'!$B25:$B4874,'A2'!$D24,'D5'!$BH25:$BH4874,'A2'!L$7,'D5'!$BN25:$BN4874,"taip")</f>
        <v>0</v>
      </c>
      <c r="M24" s="222">
        <f>COUNTIFS('D5'!$B25:$B4874,'A2'!$D24,'D5'!$BH25:$BH4874,'A2'!M$7,'D5'!$BN25:$BN4874,"taip")</f>
        <v>0</v>
      </c>
      <c r="N24" s="221">
        <f t="shared" si="33"/>
        <v>0</v>
      </c>
      <c r="O24" s="222">
        <f>SUMIFS('D5'!$L$11:$L$4860,'D5'!$B$11:$B$4860,'A2'!$D24,'D5'!$BH$11:$BH$4860,O$7,'D5'!$BN$11:$BN$4860,"taip")</f>
        <v>0</v>
      </c>
      <c r="P24" s="222">
        <f>SUMIFS('D5'!$L$11:$L$4860,'D5'!$B$11:$B$4860,'A2'!$D24,'D5'!$BH$11:$BH$4860,P$7,'D5'!$BN$11:$BN$4860,"taip")</f>
        <v>0</v>
      </c>
      <c r="Q24" s="222">
        <f>SUMIFS('D5'!$L$11:$L$4860,'D5'!$B$11:$B$4860,'A2'!$D24,'D5'!$BH$11:$BH$4860,Q$7,'D5'!$BN$11:$BN$4860,"taip")</f>
        <v>0</v>
      </c>
      <c r="R24" s="222">
        <f>SUMIFS('D5'!$L$11:$L$4860,'D5'!$B$11:$B$4860,'A2'!$D24,'D5'!$BH$11:$BH$4860,R$7,'D5'!$BN$11:$BN$4860,"taip")</f>
        <v>0</v>
      </c>
      <c r="S24" s="222">
        <f>SUMIFS('D5'!$L$11:$L$4860,'D5'!$B$11:$B$4860,'A2'!$D24,'D5'!$BH$11:$BH$4860,S$7,'D5'!$BN$11:$BN$4860,"taip")</f>
        <v>0</v>
      </c>
      <c r="T24" s="222">
        <f>SUMIFS('D5'!$L$11:$L$4860,'D5'!$B$11:$B$4860,'A2'!$D24,'D5'!$BH$11:$BH$4860,T$7,'D5'!$BN$11:$BN$4860,"taip")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COUNTIFS('D5'!$B25:$B4874,'A2'!$D24,'D5'!$BI25:$BI4874,'A2'!AC$7,'D5'!$BO25:$BO4874,"taip")</f>
        <v>0</v>
      </c>
      <c r="AD24" s="222">
        <f>COUNTIFS('D5'!$B25:$B4874,'A2'!$D24,'D5'!$BI25:$BI4874,'A2'!AD$7,'D5'!$BO25:$BO4874,"taip")</f>
        <v>0</v>
      </c>
      <c r="AE24" s="222">
        <f>COUNTIFS('D5'!$B25:$B4874,'A2'!$D24,'D5'!$BI25:$BI4874,'A2'!AE$7,'D5'!$BO25:$BO4874,"taip")</f>
        <v>0</v>
      </c>
      <c r="AF24" s="222">
        <f>COUNTIFS('D5'!$B25:$B4874,'A2'!$D24,'D5'!$BI25:$BI4874,'A2'!AF$7,'D5'!$BO25:$BO4874,"taip")</f>
        <v>0</v>
      </c>
      <c r="AG24" s="222">
        <f>COUNTIFS('D5'!$B25:$B4874,'A2'!$D24,'D5'!$BI25:$BI4874,'A2'!AG$7,'D5'!$BO25:$BO4874,"taip")</f>
        <v>0</v>
      </c>
      <c r="AH24" s="222">
        <f>COUNTIFS('D5'!$B25:$B4874,'A2'!$D24,'D5'!$BI25:$BI4874,'A2'!AH$7,'D5'!$BO25:$BO4874,"taip")</f>
        <v>0</v>
      </c>
      <c r="AI24" s="221">
        <f t="shared" si="36"/>
        <v>0</v>
      </c>
      <c r="AJ24" s="222">
        <f>SUMIFS('D5'!$AG$11:$AG$4860,'D5'!$B$11:$B$4860,'A2'!$D24,'D5'!$BI$11:$BI$4860,AJ$7,'D5'!$BO$11:$BO$4860,"taip")</f>
        <v>0</v>
      </c>
      <c r="AK24" s="222">
        <f>SUMIFS('D5'!$AG$11:$AG$4860,'D5'!$B$11:$B$4860,'A2'!$D24,'D5'!$BI$11:$BI$4860,AK$7,'D5'!$BO$11:$BO$4860,"taip")</f>
        <v>0</v>
      </c>
      <c r="AL24" s="222">
        <f>SUMIFS('D5'!$AG$11:$AG$4860,'D5'!$B$11:$B$4860,'A2'!$D24,'D5'!$BI$11:$BI$4860,AL$7,'D5'!$BO$11:$BO$4860,"taip")</f>
        <v>0</v>
      </c>
      <c r="AM24" s="222">
        <f>SUMIFS('D5'!$AG$11:$AG$4860,'D5'!$B$11:$B$4860,'A2'!$D24,'D5'!$BI$11:$BI$4860,AM$7,'D5'!$BO$11:$BO$4860,"taip")</f>
        <v>0</v>
      </c>
      <c r="AN24" s="222">
        <f>SUMIFS('D5'!$AG$11:$AG$4860,'D5'!$B$11:$B$4860,'A2'!$D24,'D5'!$BI$11:$BI$4860,AN$7,'D5'!$BO$11:$BO$4860,"taip")</f>
        <v>0</v>
      </c>
      <c r="AO24" s="222">
        <f>SUMIFS('D5'!$AG$11:$AG$4860,'D5'!$B$11:$B$4860,'A2'!$D24,'D5'!$BI$11:$BI$4860,AO$7,'D5'!$BO$11:$BO$4860,"taip")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COUNTIFS('D5'!$B25:$B4874,'A2'!$D24,'D5'!$BJ25:$BJ4874,'A2'!AX$7,'D5'!$BP25:$BP4874,"taip")</f>
        <v>0</v>
      </c>
      <c r="AY24" s="222">
        <f>COUNTIFS('D5'!$B25:$B4874,'A2'!$D24,'D5'!$BJ25:$BJ4874,'A2'!AY$7,'D5'!$BP25:$BP4874,"taip")</f>
        <v>0</v>
      </c>
      <c r="AZ24" s="222">
        <f>COUNTIFS('D5'!$B25:$B4874,'A2'!$D24,'D5'!$BJ25:$BJ4874,'A2'!AZ$7,'D5'!$BP25:$BP4874,"taip")</f>
        <v>0</v>
      </c>
      <c r="BA24" s="222">
        <f>COUNTIFS('D5'!$B25:$B4874,'A2'!$D24,'D5'!$BJ25:$BJ4874,'A2'!BA$7,'D5'!$BP25:$BP4874,"taip")</f>
        <v>0</v>
      </c>
      <c r="BB24" s="222">
        <f>COUNTIFS('D5'!$B25:$B4874,'A2'!$D24,'D5'!$BJ25:$BJ4874,'A2'!BB$7,'D5'!$BP25:$BP4874,"taip")</f>
        <v>0</v>
      </c>
      <c r="BC24" s="222">
        <f>COUNTIFS('D5'!$B25:$B4874,'A2'!$D24,'D5'!$BJ25:$BJ4874,'A2'!BC$7,'D5'!$BP25:$BP4874,"taip")</f>
        <v>0</v>
      </c>
      <c r="BD24" s="221">
        <f t="shared" si="40"/>
        <v>0</v>
      </c>
      <c r="BE24" s="222">
        <f>SUMIFS('D5'!$AG$11:$AG$4860,'D5'!$B$11:$B$4860,'A2'!$D24,'D5'!$BJ$11:$BJ$4860,BE$7,'D5'!$BP$11:$BP$4860,"taip")</f>
        <v>0</v>
      </c>
      <c r="BF24" s="222">
        <f>SUMIFS('D5'!$AG$11:$AG$4860,'D5'!$B$11:$B$4860,'A2'!$D24,'D5'!$BJ$11:$BJ$4860,BF$7,'D5'!$BP$11:$BP$4860,"taip")</f>
        <v>0</v>
      </c>
      <c r="BG24" s="222">
        <f>SUMIFS('D5'!$AG$11:$AG$4860,'D5'!$B$11:$B$4860,'A2'!$D24,'D5'!$BJ$11:$BJ$4860,BG$7,'D5'!$BP$11:$BP$4860,"taip")</f>
        <v>0</v>
      </c>
      <c r="BH24" s="222">
        <f>SUMIFS('D5'!$AG$11:$AG$4860,'D5'!$B$11:$B$4860,'A2'!$D24,'D5'!$BJ$11:$BJ$4860,BH$7,'D5'!$BP$11:$BP$4860,"taip")</f>
        <v>0</v>
      </c>
      <c r="BI24" s="222">
        <f>SUMIFS('D5'!$AG$11:$AG$4860,'D5'!$B$11:$B$4860,'A2'!$D24,'D5'!$BJ$11:$BJ$4860,BI$7,'D5'!$BP$11:$BP$4860,"taip")</f>
        <v>0</v>
      </c>
      <c r="BJ24" s="222">
        <f>SUMIFS('D5'!$AG$11:$AG$4860,'D5'!$B$11:$B$4860,'A2'!$D24,'D5'!$BJ$11:$BJ$4860,BJ$7,'D5'!$BP$11:$BP$4860,"taip")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COUNTIFS('D5'!$B25:$B4874,'A2'!$D24,'D5'!$BK25:$BK4874,'A2'!BS$7,'D5'!$BS25:$BS4874,"taip")</f>
        <v>0</v>
      </c>
      <c r="BT24" s="222">
        <f>COUNTIFS('D5'!$B25:$B4874,'A2'!$D24,'D5'!$BK25:$BK4874,'A2'!BT$7,'D5'!$BS25:$BS4874,"taip")</f>
        <v>0</v>
      </c>
      <c r="BU24" s="222">
        <f>COUNTIFS('D5'!$B25:$B4874,'A2'!$D24,'D5'!$BK25:$BK4874,'A2'!BU$7,'D5'!$BS25:$BS4874,"taip")</f>
        <v>0</v>
      </c>
      <c r="BV24" s="222">
        <f>COUNTIFS('D5'!$B25:$B4874,'A2'!$D24,'D5'!$BK25:$BK4874,'A2'!BV$7,'D5'!$BS25:$BS4874,"taip")</f>
        <v>0</v>
      </c>
      <c r="BW24" s="222">
        <f>COUNTIFS('D5'!$B25:$B4874,'A2'!$D24,'D5'!$BK25:$BK4874,'A2'!BW$7,'D5'!$BS25:$BS4874,"taip")</f>
        <v>0</v>
      </c>
      <c r="BX24" s="222">
        <f>COUNTIFS('D5'!$B25:$B4874,'A2'!$D24,'D5'!$BK25:$BK4874,'A2'!BX$7,'D5'!$BS25:$BS4874,"taip")</f>
        <v>0</v>
      </c>
      <c r="BY24" s="221">
        <f t="shared" si="44"/>
        <v>0</v>
      </c>
      <c r="BZ24" s="222">
        <f>SUMIFS('D5'!$AG$11:$AG$4860,'D5'!$B$11:$B$4860,'A2'!$D24,'D5'!$BK$11:$BK$4860,BZ$7,'D5'!$BS$11:$BS$4860,"taip")</f>
        <v>0</v>
      </c>
      <c r="CA24" s="222">
        <f>SUMIFS('D5'!$AG$11:$AG$4860,'D5'!$B$11:$B$4860,'A2'!$D24,'D5'!$BK$11:$BK$4860,CA$7,'D5'!$BS$11:$BS$4860,"taip")</f>
        <v>0</v>
      </c>
      <c r="CB24" s="222">
        <f>SUMIFS('D5'!$AG$11:$AG$4860,'D5'!$B$11:$B$4860,'A2'!$D24,'D5'!$BK$11:$BK$4860,CB$7,'D5'!$BS$11:$BS$4860,"taip")</f>
        <v>0</v>
      </c>
      <c r="CC24" s="222">
        <f>SUMIFS('D5'!$AG$11:$AG$4860,'D5'!$B$11:$B$4860,'A2'!$D24,'D5'!$BK$11:$BK$4860,CC$7,'D5'!$BS$11:$BS$4860,"taip")</f>
        <v>0</v>
      </c>
      <c r="CD24" s="222">
        <f>SUMIFS('D5'!$AG$11:$AG$4860,'D5'!$B$11:$B$4860,'A2'!$D24,'D5'!$BK$11:$BK$4860,CD$7,'D5'!$BS$11:$BS$4860,"taip")</f>
        <v>0</v>
      </c>
      <c r="CE24" s="222">
        <f>SUMIFS('D5'!$AG$11:$AG$4860,'D5'!$B$11:$B$4860,'A2'!$D24,'D5'!$BK$11:$BK$4860,CE$7,'D5'!$BS$11:$BS$4860,"taip")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COUNTIFS('D5'!$B26:$B4875,'A2'!$D25,'D5'!$BH26:$BH4875,'A2'!H$7,'D5'!$BN26:$BN4875,"taip")</f>
        <v>0</v>
      </c>
      <c r="I25" s="222">
        <f>COUNTIFS('D5'!$B26:$B4875,'A2'!$D25,'D5'!$BH26:$BH4875,'A2'!I$7,'D5'!$BN26:$BN4875,"taip")</f>
        <v>0</v>
      </c>
      <c r="J25" s="222">
        <f>COUNTIFS('D5'!$B26:$B4875,'A2'!$D25,'D5'!$BH26:$BH4875,'A2'!J$7,'D5'!$BN26:$BN4875,"taip")</f>
        <v>0</v>
      </c>
      <c r="K25" s="222">
        <f>COUNTIFS('D5'!$B26:$B4875,'A2'!$D25,'D5'!$BH26:$BH4875,'A2'!K$7,'D5'!$BN26:$BN4875,"taip")</f>
        <v>0</v>
      </c>
      <c r="L25" s="222">
        <f>COUNTIFS('D5'!$B26:$B4875,'A2'!$D25,'D5'!$BH26:$BH4875,'A2'!L$7,'D5'!$BN26:$BN4875,"taip")</f>
        <v>0</v>
      </c>
      <c r="M25" s="222">
        <f>COUNTIFS('D5'!$B26:$B4875,'A2'!$D25,'D5'!$BH26:$BH4875,'A2'!M$7,'D5'!$BN26:$BN4875,"taip")</f>
        <v>0</v>
      </c>
      <c r="N25" s="221">
        <f t="shared" si="33"/>
        <v>0</v>
      </c>
      <c r="O25" s="222">
        <f>SUMIFS('D5'!$L$11:$L$4860,'D5'!$B$11:$B$4860,'A2'!$D25,'D5'!$BH$11:$BH$4860,O$7,'D5'!$BN$11:$BN$4860,"taip")</f>
        <v>0</v>
      </c>
      <c r="P25" s="222">
        <f>SUMIFS('D5'!$L$11:$L$4860,'D5'!$B$11:$B$4860,'A2'!$D25,'D5'!$BH$11:$BH$4860,P$7,'D5'!$BN$11:$BN$4860,"taip")</f>
        <v>0</v>
      </c>
      <c r="Q25" s="222">
        <f>SUMIFS('D5'!$L$11:$L$4860,'D5'!$B$11:$B$4860,'A2'!$D25,'D5'!$BH$11:$BH$4860,Q$7,'D5'!$BN$11:$BN$4860,"taip")</f>
        <v>0</v>
      </c>
      <c r="R25" s="222">
        <f>SUMIFS('D5'!$L$11:$L$4860,'D5'!$B$11:$B$4860,'A2'!$D25,'D5'!$BH$11:$BH$4860,R$7,'D5'!$BN$11:$BN$4860,"taip")</f>
        <v>0</v>
      </c>
      <c r="S25" s="222">
        <f>SUMIFS('D5'!$L$11:$L$4860,'D5'!$B$11:$B$4860,'A2'!$D25,'D5'!$BH$11:$BH$4860,S$7,'D5'!$BN$11:$BN$4860,"taip")</f>
        <v>0</v>
      </c>
      <c r="T25" s="222">
        <f>SUMIFS('D5'!$L$11:$L$4860,'D5'!$B$11:$B$4860,'A2'!$D25,'D5'!$BH$11:$BH$4860,T$7,'D5'!$BN$11:$BN$4860,"taip")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COUNTIFS('D5'!$B26:$B4875,'A2'!$D25,'D5'!$BI26:$BI4875,'A2'!AC$7,'D5'!$BO26:$BO4875,"taip")</f>
        <v>0</v>
      </c>
      <c r="AD25" s="222">
        <f>COUNTIFS('D5'!$B26:$B4875,'A2'!$D25,'D5'!$BI26:$BI4875,'A2'!AD$7,'D5'!$BO26:$BO4875,"taip")</f>
        <v>0</v>
      </c>
      <c r="AE25" s="222">
        <f>COUNTIFS('D5'!$B26:$B4875,'A2'!$D25,'D5'!$BI26:$BI4875,'A2'!AE$7,'D5'!$BO26:$BO4875,"taip")</f>
        <v>0</v>
      </c>
      <c r="AF25" s="222">
        <f>COUNTIFS('D5'!$B26:$B4875,'A2'!$D25,'D5'!$BI26:$BI4875,'A2'!AF$7,'D5'!$BO26:$BO4875,"taip")</f>
        <v>0</v>
      </c>
      <c r="AG25" s="222">
        <f>COUNTIFS('D5'!$B26:$B4875,'A2'!$D25,'D5'!$BI26:$BI4875,'A2'!AG$7,'D5'!$BO26:$BO4875,"taip")</f>
        <v>0</v>
      </c>
      <c r="AH25" s="222">
        <f>COUNTIFS('D5'!$B26:$B4875,'A2'!$D25,'D5'!$BI26:$BI4875,'A2'!AH$7,'D5'!$BO26:$BO4875,"taip")</f>
        <v>0</v>
      </c>
      <c r="AI25" s="221">
        <f t="shared" si="36"/>
        <v>0</v>
      </c>
      <c r="AJ25" s="222">
        <f>SUMIFS('D5'!$AG$11:$AG$4860,'D5'!$B$11:$B$4860,'A2'!$D25,'D5'!$BI$11:$BI$4860,AJ$7,'D5'!$BO$11:$BO$4860,"taip")</f>
        <v>0</v>
      </c>
      <c r="AK25" s="222">
        <f>SUMIFS('D5'!$AG$11:$AG$4860,'D5'!$B$11:$B$4860,'A2'!$D25,'D5'!$BI$11:$BI$4860,AK$7,'D5'!$BO$11:$BO$4860,"taip")</f>
        <v>0</v>
      </c>
      <c r="AL25" s="222">
        <f>SUMIFS('D5'!$AG$11:$AG$4860,'D5'!$B$11:$B$4860,'A2'!$D25,'D5'!$BI$11:$BI$4860,AL$7,'D5'!$BO$11:$BO$4860,"taip")</f>
        <v>0</v>
      </c>
      <c r="AM25" s="222">
        <f>SUMIFS('D5'!$AG$11:$AG$4860,'D5'!$B$11:$B$4860,'A2'!$D25,'D5'!$BI$11:$BI$4860,AM$7,'D5'!$BO$11:$BO$4860,"taip")</f>
        <v>0</v>
      </c>
      <c r="AN25" s="222">
        <f>SUMIFS('D5'!$AG$11:$AG$4860,'D5'!$B$11:$B$4860,'A2'!$D25,'D5'!$BI$11:$BI$4860,AN$7,'D5'!$BO$11:$BO$4860,"taip")</f>
        <v>0</v>
      </c>
      <c r="AO25" s="222">
        <f>SUMIFS('D5'!$AG$11:$AG$4860,'D5'!$B$11:$B$4860,'A2'!$D25,'D5'!$BI$11:$BI$4860,AO$7,'D5'!$BO$11:$BO$4860,"taip")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COUNTIFS('D5'!$B26:$B4875,'A2'!$D25,'D5'!$BJ26:$BJ4875,'A2'!AX$7,'D5'!$BP26:$BP4875,"taip")</f>
        <v>0</v>
      </c>
      <c r="AY25" s="222">
        <f>COUNTIFS('D5'!$B26:$B4875,'A2'!$D25,'D5'!$BJ26:$BJ4875,'A2'!AY$7,'D5'!$BP26:$BP4875,"taip")</f>
        <v>0</v>
      </c>
      <c r="AZ25" s="222">
        <f>COUNTIFS('D5'!$B26:$B4875,'A2'!$D25,'D5'!$BJ26:$BJ4875,'A2'!AZ$7,'D5'!$BP26:$BP4875,"taip")</f>
        <v>0</v>
      </c>
      <c r="BA25" s="222">
        <f>COUNTIFS('D5'!$B26:$B4875,'A2'!$D25,'D5'!$BJ26:$BJ4875,'A2'!BA$7,'D5'!$BP26:$BP4875,"taip")</f>
        <v>0</v>
      </c>
      <c r="BB25" s="222">
        <f>COUNTIFS('D5'!$B26:$B4875,'A2'!$D25,'D5'!$BJ26:$BJ4875,'A2'!BB$7,'D5'!$BP26:$BP4875,"taip")</f>
        <v>0</v>
      </c>
      <c r="BC25" s="222">
        <f>COUNTIFS('D5'!$B26:$B4875,'A2'!$D25,'D5'!$BJ26:$BJ4875,'A2'!BC$7,'D5'!$BP26:$BP4875,"taip")</f>
        <v>0</v>
      </c>
      <c r="BD25" s="221">
        <f t="shared" si="40"/>
        <v>0</v>
      </c>
      <c r="BE25" s="222">
        <f>SUMIFS('D5'!$AG$11:$AG$4860,'D5'!$B$11:$B$4860,'A2'!$D25,'D5'!$BJ$11:$BJ$4860,BE$7,'D5'!$BP$11:$BP$4860,"taip")</f>
        <v>0</v>
      </c>
      <c r="BF25" s="222">
        <f>SUMIFS('D5'!$AG$11:$AG$4860,'D5'!$B$11:$B$4860,'A2'!$D25,'D5'!$BJ$11:$BJ$4860,BF$7,'D5'!$BP$11:$BP$4860,"taip")</f>
        <v>0</v>
      </c>
      <c r="BG25" s="222">
        <f>SUMIFS('D5'!$AG$11:$AG$4860,'D5'!$B$11:$B$4860,'A2'!$D25,'D5'!$BJ$11:$BJ$4860,BG$7,'D5'!$BP$11:$BP$4860,"taip")</f>
        <v>0</v>
      </c>
      <c r="BH25" s="222">
        <f>SUMIFS('D5'!$AG$11:$AG$4860,'D5'!$B$11:$B$4860,'A2'!$D25,'D5'!$BJ$11:$BJ$4860,BH$7,'D5'!$BP$11:$BP$4860,"taip")</f>
        <v>0</v>
      </c>
      <c r="BI25" s="222">
        <f>SUMIFS('D5'!$AG$11:$AG$4860,'D5'!$B$11:$B$4860,'A2'!$D25,'D5'!$BJ$11:$BJ$4860,BI$7,'D5'!$BP$11:$BP$4860,"taip")</f>
        <v>0</v>
      </c>
      <c r="BJ25" s="222">
        <f>SUMIFS('D5'!$AG$11:$AG$4860,'D5'!$B$11:$B$4860,'A2'!$D25,'D5'!$BJ$11:$BJ$4860,BJ$7,'D5'!$BP$11:$BP$4860,"taip")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COUNTIFS('D5'!$B26:$B4875,'A2'!$D25,'D5'!$BK26:$BK4875,'A2'!BS$7,'D5'!$BS26:$BS4875,"taip")</f>
        <v>0</v>
      </c>
      <c r="BT25" s="222">
        <f>COUNTIFS('D5'!$B26:$B4875,'A2'!$D25,'D5'!$BK26:$BK4875,'A2'!BT$7,'D5'!$BS26:$BS4875,"taip")</f>
        <v>0</v>
      </c>
      <c r="BU25" s="222">
        <f>COUNTIFS('D5'!$B26:$B4875,'A2'!$D25,'D5'!$BK26:$BK4875,'A2'!BU$7,'D5'!$BS26:$BS4875,"taip")</f>
        <v>0</v>
      </c>
      <c r="BV25" s="222">
        <f>COUNTIFS('D5'!$B26:$B4875,'A2'!$D25,'D5'!$BK26:$BK4875,'A2'!BV$7,'D5'!$BS26:$BS4875,"taip")</f>
        <v>0</v>
      </c>
      <c r="BW25" s="222">
        <f>COUNTIFS('D5'!$B26:$B4875,'A2'!$D25,'D5'!$BK26:$BK4875,'A2'!BW$7,'D5'!$BS26:$BS4875,"taip")</f>
        <v>0</v>
      </c>
      <c r="BX25" s="222">
        <f>COUNTIFS('D5'!$B26:$B4875,'A2'!$D25,'D5'!$BK26:$BK4875,'A2'!BX$7,'D5'!$BS26:$BS4875,"taip")</f>
        <v>0</v>
      </c>
      <c r="BY25" s="221">
        <f t="shared" si="44"/>
        <v>0</v>
      </c>
      <c r="BZ25" s="222">
        <f>SUMIFS('D5'!$AG$11:$AG$4860,'D5'!$B$11:$B$4860,'A2'!$D25,'D5'!$BK$11:$BK$4860,BZ$7,'D5'!$BS$11:$BS$4860,"taip")</f>
        <v>0</v>
      </c>
      <c r="CA25" s="222">
        <f>SUMIFS('D5'!$AG$11:$AG$4860,'D5'!$B$11:$B$4860,'A2'!$D25,'D5'!$BK$11:$BK$4860,CA$7,'D5'!$BS$11:$BS$4860,"taip")</f>
        <v>0</v>
      </c>
      <c r="CB25" s="222">
        <f>SUMIFS('D5'!$AG$11:$AG$4860,'D5'!$B$11:$B$4860,'A2'!$D25,'D5'!$BK$11:$BK$4860,CB$7,'D5'!$BS$11:$BS$4860,"taip")</f>
        <v>0</v>
      </c>
      <c r="CC25" s="222">
        <f>SUMIFS('D5'!$AG$11:$AG$4860,'D5'!$B$11:$B$4860,'A2'!$D25,'D5'!$BK$11:$BK$4860,CC$7,'D5'!$BS$11:$BS$4860,"taip")</f>
        <v>0</v>
      </c>
      <c r="CD25" s="222">
        <f>SUMIFS('D5'!$AG$11:$AG$4860,'D5'!$B$11:$B$4860,'A2'!$D25,'D5'!$BK$11:$BK$4860,CD$7,'D5'!$BS$11:$BS$4860,"taip")</f>
        <v>0</v>
      </c>
      <c r="CE25" s="222">
        <f>SUMIFS('D5'!$AG$11:$AG$4860,'D5'!$B$11:$B$4860,'A2'!$D25,'D5'!$BK$11:$BK$4860,CE$7,'D5'!$BS$11:$BS$4860,"taip")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COUNTIFS('D5'!$B27:$B4876,'A2'!$D26,'D5'!$BH27:$BH4876,'A2'!H$7,'D5'!$BN27:$BN4876,"taip")</f>
        <v>0</v>
      </c>
      <c r="I26" s="222">
        <f>COUNTIFS('D5'!$B27:$B4876,'A2'!$D26,'D5'!$BH27:$BH4876,'A2'!I$7,'D5'!$BN27:$BN4876,"taip")</f>
        <v>0</v>
      </c>
      <c r="J26" s="222">
        <f>COUNTIFS('D5'!$B27:$B4876,'A2'!$D26,'D5'!$BH27:$BH4876,'A2'!J$7,'D5'!$BN27:$BN4876,"taip")</f>
        <v>0</v>
      </c>
      <c r="K26" s="222">
        <f>COUNTIFS('D5'!$B27:$B4876,'A2'!$D26,'D5'!$BH27:$BH4876,'A2'!K$7,'D5'!$BN27:$BN4876,"taip")</f>
        <v>0</v>
      </c>
      <c r="L26" s="222">
        <f>COUNTIFS('D5'!$B27:$B4876,'A2'!$D26,'D5'!$BH27:$BH4876,'A2'!L$7,'D5'!$BN27:$BN4876,"taip")</f>
        <v>0</v>
      </c>
      <c r="M26" s="222">
        <f>COUNTIFS('D5'!$B27:$B4876,'A2'!$D26,'D5'!$BH27:$BH4876,'A2'!M$7,'D5'!$BN27:$BN4876,"taip")</f>
        <v>0</v>
      </c>
      <c r="N26" s="221">
        <f t="shared" si="33"/>
        <v>0</v>
      </c>
      <c r="O26" s="222">
        <f>SUMIFS('D5'!$L$11:$L$4860,'D5'!$B$11:$B$4860,'A2'!$D26,'D5'!$BH$11:$BH$4860,O$7,'D5'!$BN$11:$BN$4860,"taip")</f>
        <v>0</v>
      </c>
      <c r="P26" s="222">
        <f>SUMIFS('D5'!$L$11:$L$4860,'D5'!$B$11:$B$4860,'A2'!$D26,'D5'!$BH$11:$BH$4860,P$7,'D5'!$BN$11:$BN$4860,"taip")</f>
        <v>0</v>
      </c>
      <c r="Q26" s="222">
        <f>SUMIFS('D5'!$L$11:$L$4860,'D5'!$B$11:$B$4860,'A2'!$D26,'D5'!$BH$11:$BH$4860,Q$7,'D5'!$BN$11:$BN$4860,"taip")</f>
        <v>0</v>
      </c>
      <c r="R26" s="222">
        <f>SUMIFS('D5'!$L$11:$L$4860,'D5'!$B$11:$B$4860,'A2'!$D26,'D5'!$BH$11:$BH$4860,R$7,'D5'!$BN$11:$BN$4860,"taip")</f>
        <v>0</v>
      </c>
      <c r="S26" s="222">
        <f>SUMIFS('D5'!$L$11:$L$4860,'D5'!$B$11:$B$4860,'A2'!$D26,'D5'!$BH$11:$BH$4860,S$7,'D5'!$BN$11:$BN$4860,"taip")</f>
        <v>0</v>
      </c>
      <c r="T26" s="222">
        <f>SUMIFS('D5'!$L$11:$L$4860,'D5'!$B$11:$B$4860,'A2'!$D26,'D5'!$BH$11:$BH$4860,T$7,'D5'!$BN$11:$BN$4860,"taip")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COUNTIFS('D5'!$B27:$B4876,'A2'!$D26,'D5'!$BI27:$BI4876,'A2'!AC$7,'D5'!$BO27:$BO4876,"taip")</f>
        <v>0</v>
      </c>
      <c r="AD26" s="222">
        <f>COUNTIFS('D5'!$B27:$B4876,'A2'!$D26,'D5'!$BI27:$BI4876,'A2'!AD$7,'D5'!$BO27:$BO4876,"taip")</f>
        <v>0</v>
      </c>
      <c r="AE26" s="222">
        <f>COUNTIFS('D5'!$B27:$B4876,'A2'!$D26,'D5'!$BI27:$BI4876,'A2'!AE$7,'D5'!$BO27:$BO4876,"taip")</f>
        <v>0</v>
      </c>
      <c r="AF26" s="222">
        <f>COUNTIFS('D5'!$B27:$B4876,'A2'!$D26,'D5'!$BI27:$BI4876,'A2'!AF$7,'D5'!$BO27:$BO4876,"taip")</f>
        <v>0</v>
      </c>
      <c r="AG26" s="222">
        <f>COUNTIFS('D5'!$B27:$B4876,'A2'!$D26,'D5'!$BI27:$BI4876,'A2'!AG$7,'D5'!$BO27:$BO4876,"taip")</f>
        <v>0</v>
      </c>
      <c r="AH26" s="222">
        <f>COUNTIFS('D5'!$B27:$B4876,'A2'!$D26,'D5'!$BI27:$BI4876,'A2'!AH$7,'D5'!$BO27:$BO4876,"taip")</f>
        <v>0</v>
      </c>
      <c r="AI26" s="221">
        <f t="shared" si="36"/>
        <v>0</v>
      </c>
      <c r="AJ26" s="222">
        <f>SUMIFS('D5'!$AG$11:$AG$4860,'D5'!$B$11:$B$4860,'A2'!$D26,'D5'!$BI$11:$BI$4860,AJ$7,'D5'!$BO$11:$BO$4860,"taip")</f>
        <v>0</v>
      </c>
      <c r="AK26" s="222">
        <f>SUMIFS('D5'!$AG$11:$AG$4860,'D5'!$B$11:$B$4860,'A2'!$D26,'D5'!$BI$11:$BI$4860,AK$7,'D5'!$BO$11:$BO$4860,"taip")</f>
        <v>0</v>
      </c>
      <c r="AL26" s="222">
        <f>SUMIFS('D5'!$AG$11:$AG$4860,'D5'!$B$11:$B$4860,'A2'!$D26,'D5'!$BI$11:$BI$4860,AL$7,'D5'!$BO$11:$BO$4860,"taip")</f>
        <v>0</v>
      </c>
      <c r="AM26" s="222">
        <f>SUMIFS('D5'!$AG$11:$AG$4860,'D5'!$B$11:$B$4860,'A2'!$D26,'D5'!$BI$11:$BI$4860,AM$7,'D5'!$BO$11:$BO$4860,"taip")</f>
        <v>0</v>
      </c>
      <c r="AN26" s="222">
        <f>SUMIFS('D5'!$AG$11:$AG$4860,'D5'!$B$11:$B$4860,'A2'!$D26,'D5'!$BI$11:$BI$4860,AN$7,'D5'!$BO$11:$BO$4860,"taip")</f>
        <v>0</v>
      </c>
      <c r="AO26" s="222">
        <f>SUMIFS('D5'!$AG$11:$AG$4860,'D5'!$B$11:$B$4860,'A2'!$D26,'D5'!$BI$11:$BI$4860,AO$7,'D5'!$BO$11:$BO$4860,"taip")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COUNTIFS('D5'!$B27:$B4876,'A2'!$D26,'D5'!$BJ27:$BJ4876,'A2'!AX$7,'D5'!$BP27:$BP4876,"taip")</f>
        <v>0</v>
      </c>
      <c r="AY26" s="222">
        <f>COUNTIFS('D5'!$B27:$B4876,'A2'!$D26,'D5'!$BJ27:$BJ4876,'A2'!AY$7,'D5'!$BP27:$BP4876,"taip")</f>
        <v>0</v>
      </c>
      <c r="AZ26" s="222">
        <f>COUNTIFS('D5'!$B27:$B4876,'A2'!$D26,'D5'!$BJ27:$BJ4876,'A2'!AZ$7,'D5'!$BP27:$BP4876,"taip")</f>
        <v>0</v>
      </c>
      <c r="BA26" s="222">
        <f>COUNTIFS('D5'!$B27:$B4876,'A2'!$D26,'D5'!$BJ27:$BJ4876,'A2'!BA$7,'D5'!$BP27:$BP4876,"taip")</f>
        <v>0</v>
      </c>
      <c r="BB26" s="222">
        <f>COUNTIFS('D5'!$B27:$B4876,'A2'!$D26,'D5'!$BJ27:$BJ4876,'A2'!BB$7,'D5'!$BP27:$BP4876,"taip")</f>
        <v>0</v>
      </c>
      <c r="BC26" s="222">
        <f>COUNTIFS('D5'!$B27:$B4876,'A2'!$D26,'D5'!$BJ27:$BJ4876,'A2'!BC$7,'D5'!$BP27:$BP4876,"taip")</f>
        <v>0</v>
      </c>
      <c r="BD26" s="221">
        <f t="shared" si="40"/>
        <v>0</v>
      </c>
      <c r="BE26" s="222">
        <f>SUMIFS('D5'!$AG$11:$AG$4860,'D5'!$B$11:$B$4860,'A2'!$D26,'D5'!$BJ$11:$BJ$4860,BE$7,'D5'!$BP$11:$BP$4860,"taip")</f>
        <v>0</v>
      </c>
      <c r="BF26" s="222">
        <f>SUMIFS('D5'!$AG$11:$AG$4860,'D5'!$B$11:$B$4860,'A2'!$D26,'D5'!$BJ$11:$BJ$4860,BF$7,'D5'!$BP$11:$BP$4860,"taip")</f>
        <v>0</v>
      </c>
      <c r="BG26" s="222">
        <f>SUMIFS('D5'!$AG$11:$AG$4860,'D5'!$B$11:$B$4860,'A2'!$D26,'D5'!$BJ$11:$BJ$4860,BG$7,'D5'!$BP$11:$BP$4860,"taip")</f>
        <v>0</v>
      </c>
      <c r="BH26" s="222">
        <f>SUMIFS('D5'!$AG$11:$AG$4860,'D5'!$B$11:$B$4860,'A2'!$D26,'D5'!$BJ$11:$BJ$4860,BH$7,'D5'!$BP$11:$BP$4860,"taip")</f>
        <v>0</v>
      </c>
      <c r="BI26" s="222">
        <f>SUMIFS('D5'!$AG$11:$AG$4860,'D5'!$B$11:$B$4860,'A2'!$D26,'D5'!$BJ$11:$BJ$4860,BI$7,'D5'!$BP$11:$BP$4860,"taip")</f>
        <v>0</v>
      </c>
      <c r="BJ26" s="222">
        <f>SUMIFS('D5'!$AG$11:$AG$4860,'D5'!$B$11:$B$4860,'A2'!$D26,'D5'!$BJ$11:$BJ$4860,BJ$7,'D5'!$BP$11:$BP$4860,"taip")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COUNTIFS('D5'!$B27:$B4876,'A2'!$D26,'D5'!$BK27:$BK4876,'A2'!BS$7,'D5'!$BS27:$BS4876,"taip")</f>
        <v>0</v>
      </c>
      <c r="BT26" s="222">
        <f>COUNTIFS('D5'!$B27:$B4876,'A2'!$D26,'D5'!$BK27:$BK4876,'A2'!BT$7,'D5'!$BS27:$BS4876,"taip")</f>
        <v>0</v>
      </c>
      <c r="BU26" s="222">
        <f>COUNTIFS('D5'!$B27:$B4876,'A2'!$D26,'D5'!$BK27:$BK4876,'A2'!BU$7,'D5'!$BS27:$BS4876,"taip")</f>
        <v>0</v>
      </c>
      <c r="BV26" s="222">
        <f>COUNTIFS('D5'!$B27:$B4876,'A2'!$D26,'D5'!$BK27:$BK4876,'A2'!BV$7,'D5'!$BS27:$BS4876,"taip")</f>
        <v>0</v>
      </c>
      <c r="BW26" s="222">
        <f>COUNTIFS('D5'!$B27:$B4876,'A2'!$D26,'D5'!$BK27:$BK4876,'A2'!BW$7,'D5'!$BS27:$BS4876,"taip")</f>
        <v>0</v>
      </c>
      <c r="BX26" s="222">
        <f>COUNTIFS('D5'!$B27:$B4876,'A2'!$D26,'D5'!$BK27:$BK4876,'A2'!BX$7,'D5'!$BS27:$BS4876,"taip")</f>
        <v>0</v>
      </c>
      <c r="BY26" s="221">
        <f t="shared" si="44"/>
        <v>0</v>
      </c>
      <c r="BZ26" s="222">
        <f>SUMIFS('D5'!$AG$11:$AG$4860,'D5'!$B$11:$B$4860,'A2'!$D26,'D5'!$BK$11:$BK$4860,BZ$7,'D5'!$BS$11:$BS$4860,"taip")</f>
        <v>0</v>
      </c>
      <c r="CA26" s="222">
        <f>SUMIFS('D5'!$AG$11:$AG$4860,'D5'!$B$11:$B$4860,'A2'!$D26,'D5'!$BK$11:$BK$4860,CA$7,'D5'!$BS$11:$BS$4860,"taip")</f>
        <v>0</v>
      </c>
      <c r="CB26" s="222">
        <f>SUMIFS('D5'!$AG$11:$AG$4860,'D5'!$B$11:$B$4860,'A2'!$D26,'D5'!$BK$11:$BK$4860,CB$7,'D5'!$BS$11:$BS$4860,"taip")</f>
        <v>0</v>
      </c>
      <c r="CC26" s="222">
        <f>SUMIFS('D5'!$AG$11:$AG$4860,'D5'!$B$11:$B$4860,'A2'!$D26,'D5'!$BK$11:$BK$4860,CC$7,'D5'!$BS$11:$BS$4860,"taip")</f>
        <v>0</v>
      </c>
      <c r="CD26" s="222">
        <f>SUMIFS('D5'!$AG$11:$AG$4860,'D5'!$B$11:$B$4860,'A2'!$D26,'D5'!$BK$11:$BK$4860,CD$7,'D5'!$BS$11:$BS$4860,"taip")</f>
        <v>0</v>
      </c>
      <c r="CE26" s="222">
        <f>SUMIFS('D5'!$AG$11:$AG$4860,'D5'!$B$11:$B$4860,'A2'!$D26,'D5'!$BK$11:$BK$4860,CE$7,'D5'!$BS$11:$BS$4860,"taip")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COUNTIFS('D5'!$B28:$B4877,'A2'!$D27,'D5'!$BH28:$BH4877,'A2'!H$7,'D5'!$BN28:$BN4877,"taip")</f>
        <v>0</v>
      </c>
      <c r="I27" s="222">
        <f>COUNTIFS('D5'!$B28:$B4877,'A2'!$D27,'D5'!$BH28:$BH4877,'A2'!I$7,'D5'!$BN28:$BN4877,"taip")</f>
        <v>0</v>
      </c>
      <c r="J27" s="222">
        <f>COUNTIFS('D5'!$B28:$B4877,'A2'!$D27,'D5'!$BH28:$BH4877,'A2'!J$7,'D5'!$BN28:$BN4877,"taip")</f>
        <v>0</v>
      </c>
      <c r="K27" s="222">
        <f>COUNTIFS('D5'!$B28:$B4877,'A2'!$D27,'D5'!$BH28:$BH4877,'A2'!K$7,'D5'!$BN28:$BN4877,"taip")</f>
        <v>0</v>
      </c>
      <c r="L27" s="222">
        <f>COUNTIFS('D5'!$B28:$B4877,'A2'!$D27,'D5'!$BH28:$BH4877,'A2'!L$7,'D5'!$BN28:$BN4877,"taip")</f>
        <v>0</v>
      </c>
      <c r="M27" s="222">
        <f>COUNTIFS('D5'!$B28:$B4877,'A2'!$D27,'D5'!$BH28:$BH4877,'A2'!M$7,'D5'!$BN28:$BN4877,"taip")</f>
        <v>0</v>
      </c>
      <c r="N27" s="221">
        <f t="shared" si="33"/>
        <v>0</v>
      </c>
      <c r="O27" s="222">
        <f>SUMIFS('D5'!$L$11:$L$4860,'D5'!$B$11:$B$4860,'A2'!$D27,'D5'!$BH$11:$BH$4860,O$7,'D5'!$BN$11:$BN$4860,"taip")</f>
        <v>0</v>
      </c>
      <c r="P27" s="222">
        <f>SUMIFS('D5'!$L$11:$L$4860,'D5'!$B$11:$B$4860,'A2'!$D27,'D5'!$BH$11:$BH$4860,P$7,'D5'!$BN$11:$BN$4860,"taip")</f>
        <v>0</v>
      </c>
      <c r="Q27" s="222">
        <f>SUMIFS('D5'!$L$11:$L$4860,'D5'!$B$11:$B$4860,'A2'!$D27,'D5'!$BH$11:$BH$4860,Q$7,'D5'!$BN$11:$BN$4860,"taip")</f>
        <v>0</v>
      </c>
      <c r="R27" s="222">
        <f>SUMIFS('D5'!$L$11:$L$4860,'D5'!$B$11:$B$4860,'A2'!$D27,'D5'!$BH$11:$BH$4860,R$7,'D5'!$BN$11:$BN$4860,"taip")</f>
        <v>0</v>
      </c>
      <c r="S27" s="222">
        <f>SUMIFS('D5'!$L$11:$L$4860,'D5'!$B$11:$B$4860,'A2'!$D27,'D5'!$BH$11:$BH$4860,S$7,'D5'!$BN$11:$BN$4860,"taip")</f>
        <v>0</v>
      </c>
      <c r="T27" s="222">
        <f>SUMIFS('D5'!$L$11:$L$4860,'D5'!$B$11:$B$4860,'A2'!$D27,'D5'!$BH$11:$BH$4860,T$7,'D5'!$BN$11:$BN$4860,"taip")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COUNTIFS('D5'!$B28:$B4877,'A2'!$D27,'D5'!$BI28:$BI4877,'A2'!AC$7,'D5'!$BO28:$BO4877,"taip")</f>
        <v>0</v>
      </c>
      <c r="AD27" s="222">
        <f>COUNTIFS('D5'!$B28:$B4877,'A2'!$D27,'D5'!$BI28:$BI4877,'A2'!AD$7,'D5'!$BO28:$BO4877,"taip")</f>
        <v>0</v>
      </c>
      <c r="AE27" s="222">
        <f>COUNTIFS('D5'!$B28:$B4877,'A2'!$D27,'D5'!$BI28:$BI4877,'A2'!AE$7,'D5'!$BO28:$BO4877,"taip")</f>
        <v>0</v>
      </c>
      <c r="AF27" s="222">
        <f>COUNTIFS('D5'!$B28:$B4877,'A2'!$D27,'D5'!$BI28:$BI4877,'A2'!AF$7,'D5'!$BO28:$BO4877,"taip")</f>
        <v>0</v>
      </c>
      <c r="AG27" s="222">
        <f>COUNTIFS('D5'!$B28:$B4877,'A2'!$D27,'D5'!$BI28:$BI4877,'A2'!AG$7,'D5'!$BO28:$BO4877,"taip")</f>
        <v>0</v>
      </c>
      <c r="AH27" s="222">
        <f>COUNTIFS('D5'!$B28:$B4877,'A2'!$D27,'D5'!$BI28:$BI4877,'A2'!AH$7,'D5'!$BO28:$BO4877,"taip")</f>
        <v>0</v>
      </c>
      <c r="AI27" s="221">
        <f t="shared" si="36"/>
        <v>0</v>
      </c>
      <c r="AJ27" s="222">
        <f>SUMIFS('D5'!$AG$11:$AG$4860,'D5'!$B$11:$B$4860,'A2'!$D27,'D5'!$BI$11:$BI$4860,AJ$7,'D5'!$BO$11:$BO$4860,"taip")</f>
        <v>0</v>
      </c>
      <c r="AK27" s="222">
        <f>SUMIFS('D5'!$AG$11:$AG$4860,'D5'!$B$11:$B$4860,'A2'!$D27,'D5'!$BI$11:$BI$4860,AK$7,'D5'!$BO$11:$BO$4860,"taip")</f>
        <v>0</v>
      </c>
      <c r="AL27" s="222">
        <f>SUMIFS('D5'!$AG$11:$AG$4860,'D5'!$B$11:$B$4860,'A2'!$D27,'D5'!$BI$11:$BI$4860,AL$7,'D5'!$BO$11:$BO$4860,"taip")</f>
        <v>0</v>
      </c>
      <c r="AM27" s="222">
        <f>SUMIFS('D5'!$AG$11:$AG$4860,'D5'!$B$11:$B$4860,'A2'!$D27,'D5'!$BI$11:$BI$4860,AM$7,'D5'!$BO$11:$BO$4860,"taip")</f>
        <v>0</v>
      </c>
      <c r="AN27" s="222">
        <f>SUMIFS('D5'!$AG$11:$AG$4860,'D5'!$B$11:$B$4860,'A2'!$D27,'D5'!$BI$11:$BI$4860,AN$7,'D5'!$BO$11:$BO$4860,"taip")</f>
        <v>0</v>
      </c>
      <c r="AO27" s="222">
        <f>SUMIFS('D5'!$AG$11:$AG$4860,'D5'!$B$11:$B$4860,'A2'!$D27,'D5'!$BI$11:$BI$4860,AO$7,'D5'!$BO$11:$BO$4860,"taip")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COUNTIFS('D5'!$B28:$B4877,'A2'!$D27,'D5'!$BJ28:$BJ4877,'A2'!AX$7,'D5'!$BP28:$BP4877,"taip")</f>
        <v>0</v>
      </c>
      <c r="AY27" s="222">
        <f>COUNTIFS('D5'!$B28:$B4877,'A2'!$D27,'D5'!$BJ28:$BJ4877,'A2'!AY$7,'D5'!$BP28:$BP4877,"taip")</f>
        <v>0</v>
      </c>
      <c r="AZ27" s="222">
        <f>COUNTIFS('D5'!$B28:$B4877,'A2'!$D27,'D5'!$BJ28:$BJ4877,'A2'!AZ$7,'D5'!$BP28:$BP4877,"taip")</f>
        <v>0</v>
      </c>
      <c r="BA27" s="222">
        <f>COUNTIFS('D5'!$B28:$B4877,'A2'!$D27,'D5'!$BJ28:$BJ4877,'A2'!BA$7,'D5'!$BP28:$BP4877,"taip")</f>
        <v>0</v>
      </c>
      <c r="BB27" s="222">
        <f>COUNTIFS('D5'!$B28:$B4877,'A2'!$D27,'D5'!$BJ28:$BJ4877,'A2'!BB$7,'D5'!$BP28:$BP4877,"taip")</f>
        <v>0</v>
      </c>
      <c r="BC27" s="222">
        <f>COUNTIFS('D5'!$B28:$B4877,'A2'!$D27,'D5'!$BJ28:$BJ4877,'A2'!BC$7,'D5'!$BP28:$BP4877,"taip")</f>
        <v>0</v>
      </c>
      <c r="BD27" s="221">
        <f t="shared" si="40"/>
        <v>0</v>
      </c>
      <c r="BE27" s="222">
        <f>SUMIFS('D5'!$AG$11:$AG$4860,'D5'!$B$11:$B$4860,'A2'!$D27,'D5'!$BJ$11:$BJ$4860,BE$7,'D5'!$BP$11:$BP$4860,"taip")</f>
        <v>0</v>
      </c>
      <c r="BF27" s="222">
        <f>SUMIFS('D5'!$AG$11:$AG$4860,'D5'!$B$11:$B$4860,'A2'!$D27,'D5'!$BJ$11:$BJ$4860,BF$7,'D5'!$BP$11:$BP$4860,"taip")</f>
        <v>0</v>
      </c>
      <c r="BG27" s="222">
        <f>SUMIFS('D5'!$AG$11:$AG$4860,'D5'!$B$11:$B$4860,'A2'!$D27,'D5'!$BJ$11:$BJ$4860,BG$7,'D5'!$BP$11:$BP$4860,"taip")</f>
        <v>0</v>
      </c>
      <c r="BH27" s="222">
        <f>SUMIFS('D5'!$AG$11:$AG$4860,'D5'!$B$11:$B$4860,'A2'!$D27,'D5'!$BJ$11:$BJ$4860,BH$7,'D5'!$BP$11:$BP$4860,"taip")</f>
        <v>0</v>
      </c>
      <c r="BI27" s="222">
        <f>SUMIFS('D5'!$AG$11:$AG$4860,'D5'!$B$11:$B$4860,'A2'!$D27,'D5'!$BJ$11:$BJ$4860,BI$7,'D5'!$BP$11:$BP$4860,"taip")</f>
        <v>0</v>
      </c>
      <c r="BJ27" s="222">
        <f>SUMIFS('D5'!$AG$11:$AG$4860,'D5'!$B$11:$B$4860,'A2'!$D27,'D5'!$BJ$11:$BJ$4860,BJ$7,'D5'!$BP$11:$BP$4860,"taip")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COUNTIFS('D5'!$B28:$B4877,'A2'!$D27,'D5'!$BK28:$BK4877,'A2'!BS$7,'D5'!$BS28:$BS4877,"taip")</f>
        <v>0</v>
      </c>
      <c r="BT27" s="222">
        <f>COUNTIFS('D5'!$B28:$B4877,'A2'!$D27,'D5'!$BK28:$BK4877,'A2'!BT$7,'D5'!$BS28:$BS4877,"taip")</f>
        <v>0</v>
      </c>
      <c r="BU27" s="222">
        <f>COUNTIFS('D5'!$B28:$B4877,'A2'!$D27,'D5'!$BK28:$BK4877,'A2'!BU$7,'D5'!$BS28:$BS4877,"taip")</f>
        <v>0</v>
      </c>
      <c r="BV27" s="222">
        <f>COUNTIFS('D5'!$B28:$B4877,'A2'!$D27,'D5'!$BK28:$BK4877,'A2'!BV$7,'D5'!$BS28:$BS4877,"taip")</f>
        <v>0</v>
      </c>
      <c r="BW27" s="222">
        <f>COUNTIFS('D5'!$B28:$B4877,'A2'!$D27,'D5'!$BK28:$BK4877,'A2'!BW$7,'D5'!$BS28:$BS4877,"taip")</f>
        <v>0</v>
      </c>
      <c r="BX27" s="222">
        <f>COUNTIFS('D5'!$B28:$B4877,'A2'!$D27,'D5'!$BK28:$BK4877,'A2'!BX$7,'D5'!$BS28:$BS4877,"taip")</f>
        <v>0</v>
      </c>
      <c r="BY27" s="221">
        <f t="shared" si="44"/>
        <v>0</v>
      </c>
      <c r="BZ27" s="222">
        <f>SUMIFS('D5'!$AG$11:$AG$4860,'D5'!$B$11:$B$4860,'A2'!$D27,'D5'!$BK$11:$BK$4860,BZ$7,'D5'!$BS$11:$BS$4860,"taip")</f>
        <v>0</v>
      </c>
      <c r="CA27" s="222">
        <f>SUMIFS('D5'!$AG$11:$AG$4860,'D5'!$B$11:$B$4860,'A2'!$D27,'D5'!$BK$11:$BK$4860,CA$7,'D5'!$BS$11:$BS$4860,"taip")</f>
        <v>0</v>
      </c>
      <c r="CB27" s="222">
        <f>SUMIFS('D5'!$AG$11:$AG$4860,'D5'!$B$11:$B$4860,'A2'!$D27,'D5'!$BK$11:$BK$4860,CB$7,'D5'!$BS$11:$BS$4860,"taip")</f>
        <v>0</v>
      </c>
      <c r="CC27" s="222">
        <f>SUMIFS('D5'!$AG$11:$AG$4860,'D5'!$B$11:$B$4860,'A2'!$D27,'D5'!$BK$11:$BK$4860,CC$7,'D5'!$BS$11:$BS$4860,"taip")</f>
        <v>0</v>
      </c>
      <c r="CD27" s="222">
        <f>SUMIFS('D5'!$AG$11:$AG$4860,'D5'!$B$11:$B$4860,'A2'!$D27,'D5'!$BK$11:$BK$4860,CD$7,'D5'!$BS$11:$BS$4860,"taip")</f>
        <v>0</v>
      </c>
      <c r="CE27" s="222">
        <f>SUMIFS('D5'!$AG$11:$AG$4860,'D5'!$B$11:$B$4860,'A2'!$D27,'D5'!$BK$11:$BK$4860,CE$7,'D5'!$BS$11:$BS$4860,"taip")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COUNTIFS('D5'!$B29:$B4878,'A2'!$D28,'D5'!$BH29:$BH4878,'A2'!H$7,'D5'!$BN29:$BN4878,"taip")</f>
        <v>0</v>
      </c>
      <c r="I28" s="222">
        <f>COUNTIFS('D5'!$B29:$B4878,'A2'!$D28,'D5'!$BH29:$BH4878,'A2'!I$7,'D5'!$BN29:$BN4878,"taip")</f>
        <v>0</v>
      </c>
      <c r="J28" s="222">
        <f>COUNTIFS('D5'!$B29:$B4878,'A2'!$D28,'D5'!$BH29:$BH4878,'A2'!J$7,'D5'!$BN29:$BN4878,"taip")</f>
        <v>0</v>
      </c>
      <c r="K28" s="222">
        <f>COUNTIFS('D5'!$B29:$B4878,'A2'!$D28,'D5'!$BH29:$BH4878,'A2'!K$7,'D5'!$BN29:$BN4878,"taip")</f>
        <v>0</v>
      </c>
      <c r="L28" s="222">
        <f>COUNTIFS('D5'!$B29:$B4878,'A2'!$D28,'D5'!$BH29:$BH4878,'A2'!L$7,'D5'!$BN29:$BN4878,"taip")</f>
        <v>0</v>
      </c>
      <c r="M28" s="222">
        <f>COUNTIFS('D5'!$B29:$B4878,'A2'!$D28,'D5'!$BH29:$BH4878,'A2'!M$7,'D5'!$BN29:$BN4878,"taip")</f>
        <v>0</v>
      </c>
      <c r="N28" s="221">
        <f t="shared" si="33"/>
        <v>0</v>
      </c>
      <c r="O28" s="222">
        <f>SUMIFS('D5'!$L$11:$L$4860,'D5'!$B$11:$B$4860,'A2'!$D28,'D5'!$BH$11:$BH$4860,O$7,'D5'!$BN$11:$BN$4860,"taip")</f>
        <v>0</v>
      </c>
      <c r="P28" s="222">
        <f>SUMIFS('D5'!$L$11:$L$4860,'D5'!$B$11:$B$4860,'A2'!$D28,'D5'!$BH$11:$BH$4860,P$7,'D5'!$BN$11:$BN$4860,"taip")</f>
        <v>0</v>
      </c>
      <c r="Q28" s="222">
        <f>SUMIFS('D5'!$L$11:$L$4860,'D5'!$B$11:$B$4860,'A2'!$D28,'D5'!$BH$11:$BH$4860,Q$7,'D5'!$BN$11:$BN$4860,"taip")</f>
        <v>0</v>
      </c>
      <c r="R28" s="222">
        <f>SUMIFS('D5'!$L$11:$L$4860,'D5'!$B$11:$B$4860,'A2'!$D28,'D5'!$BH$11:$BH$4860,R$7,'D5'!$BN$11:$BN$4860,"taip")</f>
        <v>0</v>
      </c>
      <c r="S28" s="222">
        <f>SUMIFS('D5'!$L$11:$L$4860,'D5'!$B$11:$B$4860,'A2'!$D28,'D5'!$BH$11:$BH$4860,S$7,'D5'!$BN$11:$BN$4860,"taip")</f>
        <v>0</v>
      </c>
      <c r="T28" s="222">
        <f>SUMIFS('D5'!$L$11:$L$4860,'D5'!$B$11:$B$4860,'A2'!$D28,'D5'!$BH$11:$BH$4860,T$7,'D5'!$BN$11:$BN$4860,"taip")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COUNTIFS('D5'!$B29:$B4878,'A2'!$D28,'D5'!$BI29:$BI4878,'A2'!AC$7,'D5'!$BO29:$BO4878,"taip")</f>
        <v>0</v>
      </c>
      <c r="AD28" s="222">
        <f>COUNTIFS('D5'!$B29:$B4878,'A2'!$D28,'D5'!$BI29:$BI4878,'A2'!AD$7,'D5'!$BO29:$BO4878,"taip")</f>
        <v>0</v>
      </c>
      <c r="AE28" s="222">
        <f>COUNTIFS('D5'!$B29:$B4878,'A2'!$D28,'D5'!$BI29:$BI4878,'A2'!AE$7,'D5'!$BO29:$BO4878,"taip")</f>
        <v>0</v>
      </c>
      <c r="AF28" s="222">
        <f>COUNTIFS('D5'!$B29:$B4878,'A2'!$D28,'D5'!$BI29:$BI4878,'A2'!AF$7,'D5'!$BO29:$BO4878,"taip")</f>
        <v>0</v>
      </c>
      <c r="AG28" s="222">
        <f>COUNTIFS('D5'!$B29:$B4878,'A2'!$D28,'D5'!$BI29:$BI4878,'A2'!AG$7,'D5'!$BO29:$BO4878,"taip")</f>
        <v>0</v>
      </c>
      <c r="AH28" s="222">
        <f>COUNTIFS('D5'!$B29:$B4878,'A2'!$D28,'D5'!$BI29:$BI4878,'A2'!AH$7,'D5'!$BO29:$BO4878,"taip")</f>
        <v>0</v>
      </c>
      <c r="AI28" s="221">
        <f t="shared" si="36"/>
        <v>0</v>
      </c>
      <c r="AJ28" s="222">
        <f>SUMIFS('D5'!$AG$11:$AG$4860,'D5'!$B$11:$B$4860,'A2'!$D28,'D5'!$BI$11:$BI$4860,AJ$7,'D5'!$BO$11:$BO$4860,"taip")</f>
        <v>0</v>
      </c>
      <c r="AK28" s="222">
        <f>SUMIFS('D5'!$AG$11:$AG$4860,'D5'!$B$11:$B$4860,'A2'!$D28,'D5'!$BI$11:$BI$4860,AK$7,'D5'!$BO$11:$BO$4860,"taip")</f>
        <v>0</v>
      </c>
      <c r="AL28" s="222">
        <f>SUMIFS('D5'!$AG$11:$AG$4860,'D5'!$B$11:$B$4860,'A2'!$D28,'D5'!$BI$11:$BI$4860,AL$7,'D5'!$BO$11:$BO$4860,"taip")</f>
        <v>0</v>
      </c>
      <c r="AM28" s="222">
        <f>SUMIFS('D5'!$AG$11:$AG$4860,'D5'!$B$11:$B$4860,'A2'!$D28,'D5'!$BI$11:$BI$4860,AM$7,'D5'!$BO$11:$BO$4860,"taip")</f>
        <v>0</v>
      </c>
      <c r="AN28" s="222">
        <f>SUMIFS('D5'!$AG$11:$AG$4860,'D5'!$B$11:$B$4860,'A2'!$D28,'D5'!$BI$11:$BI$4860,AN$7,'D5'!$BO$11:$BO$4860,"taip")</f>
        <v>0</v>
      </c>
      <c r="AO28" s="222">
        <f>SUMIFS('D5'!$AG$11:$AG$4860,'D5'!$B$11:$B$4860,'A2'!$D28,'D5'!$BI$11:$BI$4860,AO$7,'D5'!$BO$11:$BO$4860,"taip")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COUNTIFS('D5'!$B29:$B4878,'A2'!$D28,'D5'!$BJ29:$BJ4878,'A2'!AX$7,'D5'!$BP29:$BP4878,"taip")</f>
        <v>0</v>
      </c>
      <c r="AY28" s="222">
        <f>COUNTIFS('D5'!$B29:$B4878,'A2'!$D28,'D5'!$BJ29:$BJ4878,'A2'!AY$7,'D5'!$BP29:$BP4878,"taip")</f>
        <v>0</v>
      </c>
      <c r="AZ28" s="222">
        <f>COUNTIFS('D5'!$B29:$B4878,'A2'!$D28,'D5'!$BJ29:$BJ4878,'A2'!AZ$7,'D5'!$BP29:$BP4878,"taip")</f>
        <v>0</v>
      </c>
      <c r="BA28" s="222">
        <f>COUNTIFS('D5'!$B29:$B4878,'A2'!$D28,'D5'!$BJ29:$BJ4878,'A2'!BA$7,'D5'!$BP29:$BP4878,"taip")</f>
        <v>0</v>
      </c>
      <c r="BB28" s="222">
        <f>COUNTIFS('D5'!$B29:$B4878,'A2'!$D28,'D5'!$BJ29:$BJ4878,'A2'!BB$7,'D5'!$BP29:$BP4878,"taip")</f>
        <v>0</v>
      </c>
      <c r="BC28" s="222">
        <f>COUNTIFS('D5'!$B29:$B4878,'A2'!$D28,'D5'!$BJ29:$BJ4878,'A2'!BC$7,'D5'!$BP29:$BP4878,"taip")</f>
        <v>0</v>
      </c>
      <c r="BD28" s="221">
        <f t="shared" si="40"/>
        <v>0</v>
      </c>
      <c r="BE28" s="222">
        <f>SUMIFS('D5'!$AG$11:$AG$4860,'D5'!$B$11:$B$4860,'A2'!$D28,'D5'!$BJ$11:$BJ$4860,BE$7,'D5'!$BP$11:$BP$4860,"taip")</f>
        <v>0</v>
      </c>
      <c r="BF28" s="222">
        <f>SUMIFS('D5'!$AG$11:$AG$4860,'D5'!$B$11:$B$4860,'A2'!$D28,'D5'!$BJ$11:$BJ$4860,BF$7,'D5'!$BP$11:$BP$4860,"taip")</f>
        <v>0</v>
      </c>
      <c r="BG28" s="222">
        <f>SUMIFS('D5'!$AG$11:$AG$4860,'D5'!$B$11:$B$4860,'A2'!$D28,'D5'!$BJ$11:$BJ$4860,BG$7,'D5'!$BP$11:$BP$4860,"taip")</f>
        <v>0</v>
      </c>
      <c r="BH28" s="222">
        <f>SUMIFS('D5'!$AG$11:$AG$4860,'D5'!$B$11:$B$4860,'A2'!$D28,'D5'!$BJ$11:$BJ$4860,BH$7,'D5'!$BP$11:$BP$4860,"taip")</f>
        <v>0</v>
      </c>
      <c r="BI28" s="222">
        <f>SUMIFS('D5'!$AG$11:$AG$4860,'D5'!$B$11:$B$4860,'A2'!$D28,'D5'!$BJ$11:$BJ$4860,BI$7,'D5'!$BP$11:$BP$4860,"taip")</f>
        <v>0</v>
      </c>
      <c r="BJ28" s="222">
        <f>SUMIFS('D5'!$AG$11:$AG$4860,'D5'!$B$11:$B$4860,'A2'!$D28,'D5'!$BJ$11:$BJ$4860,BJ$7,'D5'!$BP$11:$BP$4860,"taip")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COUNTIFS('D5'!$B29:$B4878,'A2'!$D28,'D5'!$BK29:$BK4878,'A2'!BS$7,'D5'!$BS29:$BS4878,"taip")</f>
        <v>0</v>
      </c>
      <c r="BT28" s="222">
        <f>COUNTIFS('D5'!$B29:$B4878,'A2'!$D28,'D5'!$BK29:$BK4878,'A2'!BT$7,'D5'!$BS29:$BS4878,"taip")</f>
        <v>0</v>
      </c>
      <c r="BU28" s="222">
        <f>COUNTIFS('D5'!$B29:$B4878,'A2'!$D28,'D5'!$BK29:$BK4878,'A2'!BU$7,'D5'!$BS29:$BS4878,"taip")</f>
        <v>0</v>
      </c>
      <c r="BV28" s="222">
        <f>COUNTIFS('D5'!$B29:$B4878,'A2'!$D28,'D5'!$BK29:$BK4878,'A2'!BV$7,'D5'!$BS29:$BS4878,"taip")</f>
        <v>0</v>
      </c>
      <c r="BW28" s="222">
        <f>COUNTIFS('D5'!$B29:$B4878,'A2'!$D28,'D5'!$BK29:$BK4878,'A2'!BW$7,'D5'!$BS29:$BS4878,"taip")</f>
        <v>0</v>
      </c>
      <c r="BX28" s="222">
        <f>COUNTIFS('D5'!$B29:$B4878,'A2'!$D28,'D5'!$BK29:$BK4878,'A2'!BX$7,'D5'!$BS29:$BS4878,"taip")</f>
        <v>0</v>
      </c>
      <c r="BY28" s="221">
        <f t="shared" si="44"/>
        <v>0</v>
      </c>
      <c r="BZ28" s="222">
        <f>SUMIFS('D5'!$AG$11:$AG$4860,'D5'!$B$11:$B$4860,'A2'!$D28,'D5'!$BK$11:$BK$4860,BZ$7,'D5'!$BS$11:$BS$4860,"taip")</f>
        <v>0</v>
      </c>
      <c r="CA28" s="222">
        <f>SUMIFS('D5'!$AG$11:$AG$4860,'D5'!$B$11:$B$4860,'A2'!$D28,'D5'!$BK$11:$BK$4860,CA$7,'D5'!$BS$11:$BS$4860,"taip")</f>
        <v>0</v>
      </c>
      <c r="CB28" s="222">
        <f>SUMIFS('D5'!$AG$11:$AG$4860,'D5'!$B$11:$B$4860,'A2'!$D28,'D5'!$BK$11:$BK$4860,CB$7,'D5'!$BS$11:$BS$4860,"taip")</f>
        <v>0</v>
      </c>
      <c r="CC28" s="222">
        <f>SUMIFS('D5'!$AG$11:$AG$4860,'D5'!$B$11:$B$4860,'A2'!$D28,'D5'!$BK$11:$BK$4860,CC$7,'D5'!$BS$11:$BS$4860,"taip")</f>
        <v>0</v>
      </c>
      <c r="CD28" s="222">
        <f>SUMIFS('D5'!$AG$11:$AG$4860,'D5'!$B$11:$B$4860,'A2'!$D28,'D5'!$BK$11:$BK$4860,CD$7,'D5'!$BS$11:$BS$4860,"taip")</f>
        <v>0</v>
      </c>
      <c r="CE28" s="222">
        <f>SUMIFS('D5'!$AG$11:$AG$4860,'D5'!$B$11:$B$4860,'A2'!$D28,'D5'!$BK$11:$BK$4860,CE$7,'D5'!$BS$11:$BS$4860,"taip")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COUNTIFS('D5'!$B30:$B4879,'A2'!$D29,'D5'!$BH30:$BH4879,'A2'!H$7,'D5'!$BN30:$BN4879,"taip")</f>
        <v>0</v>
      </c>
      <c r="I29" s="222">
        <f>COUNTIFS('D5'!$B30:$B4879,'A2'!$D29,'D5'!$BH30:$BH4879,'A2'!I$7,'D5'!$BN30:$BN4879,"taip")</f>
        <v>0</v>
      </c>
      <c r="J29" s="222">
        <f>COUNTIFS('D5'!$B30:$B4879,'A2'!$D29,'D5'!$BH30:$BH4879,'A2'!J$7,'D5'!$BN30:$BN4879,"taip")</f>
        <v>0</v>
      </c>
      <c r="K29" s="222">
        <f>COUNTIFS('D5'!$B30:$B4879,'A2'!$D29,'D5'!$BH30:$BH4879,'A2'!K$7,'D5'!$BN30:$BN4879,"taip")</f>
        <v>0</v>
      </c>
      <c r="L29" s="222">
        <f>COUNTIFS('D5'!$B30:$B4879,'A2'!$D29,'D5'!$BH30:$BH4879,'A2'!L$7,'D5'!$BN30:$BN4879,"taip")</f>
        <v>0</v>
      </c>
      <c r="M29" s="222">
        <f>COUNTIFS('D5'!$B30:$B4879,'A2'!$D29,'D5'!$BH30:$BH4879,'A2'!M$7,'D5'!$BN30:$BN4879,"taip")</f>
        <v>0</v>
      </c>
      <c r="N29" s="221">
        <f t="shared" si="33"/>
        <v>0</v>
      </c>
      <c r="O29" s="222">
        <f>SUMIFS('D5'!$L$11:$L$4860,'D5'!$B$11:$B$4860,'A2'!$D29,'D5'!$BH$11:$BH$4860,O$7,'D5'!$BN$11:$BN$4860,"taip")</f>
        <v>0</v>
      </c>
      <c r="P29" s="222">
        <f>SUMIFS('D5'!$L$11:$L$4860,'D5'!$B$11:$B$4860,'A2'!$D29,'D5'!$BH$11:$BH$4860,P$7,'D5'!$BN$11:$BN$4860,"taip")</f>
        <v>0</v>
      </c>
      <c r="Q29" s="222">
        <f>SUMIFS('D5'!$L$11:$L$4860,'D5'!$B$11:$B$4860,'A2'!$D29,'D5'!$BH$11:$BH$4860,Q$7,'D5'!$BN$11:$BN$4860,"taip")</f>
        <v>0</v>
      </c>
      <c r="R29" s="222">
        <f>SUMIFS('D5'!$L$11:$L$4860,'D5'!$B$11:$B$4860,'A2'!$D29,'D5'!$BH$11:$BH$4860,R$7,'D5'!$BN$11:$BN$4860,"taip")</f>
        <v>0</v>
      </c>
      <c r="S29" s="222">
        <f>SUMIFS('D5'!$L$11:$L$4860,'D5'!$B$11:$B$4860,'A2'!$D29,'D5'!$BH$11:$BH$4860,S$7,'D5'!$BN$11:$BN$4860,"taip")</f>
        <v>0</v>
      </c>
      <c r="T29" s="222">
        <f>SUMIFS('D5'!$L$11:$L$4860,'D5'!$B$11:$B$4860,'A2'!$D29,'D5'!$BH$11:$BH$4860,T$7,'D5'!$BN$11:$BN$4860,"taip")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COUNTIFS('D5'!$B30:$B4879,'A2'!$D29,'D5'!$BI30:$BI4879,'A2'!AC$7,'D5'!$BO30:$BO4879,"taip")</f>
        <v>0</v>
      </c>
      <c r="AD29" s="222">
        <f>COUNTIFS('D5'!$B30:$B4879,'A2'!$D29,'D5'!$BI30:$BI4879,'A2'!AD$7,'D5'!$BO30:$BO4879,"taip")</f>
        <v>0</v>
      </c>
      <c r="AE29" s="222">
        <f>COUNTIFS('D5'!$B30:$B4879,'A2'!$D29,'D5'!$BI30:$BI4879,'A2'!AE$7,'D5'!$BO30:$BO4879,"taip")</f>
        <v>0</v>
      </c>
      <c r="AF29" s="222">
        <f>COUNTIFS('D5'!$B30:$B4879,'A2'!$D29,'D5'!$BI30:$BI4879,'A2'!AF$7,'D5'!$BO30:$BO4879,"taip")</f>
        <v>0</v>
      </c>
      <c r="AG29" s="222">
        <f>COUNTIFS('D5'!$B30:$B4879,'A2'!$D29,'D5'!$BI30:$BI4879,'A2'!AG$7,'D5'!$BO30:$BO4879,"taip")</f>
        <v>0</v>
      </c>
      <c r="AH29" s="222">
        <f>COUNTIFS('D5'!$B30:$B4879,'A2'!$D29,'D5'!$BI30:$BI4879,'A2'!AH$7,'D5'!$BO30:$BO4879,"taip")</f>
        <v>0</v>
      </c>
      <c r="AI29" s="221">
        <f t="shared" si="36"/>
        <v>0</v>
      </c>
      <c r="AJ29" s="222">
        <f>SUMIFS('D5'!$AG$11:$AG$4860,'D5'!$B$11:$B$4860,'A2'!$D29,'D5'!$BI$11:$BI$4860,AJ$7,'D5'!$BO$11:$BO$4860,"taip")</f>
        <v>0</v>
      </c>
      <c r="AK29" s="222">
        <f>SUMIFS('D5'!$AG$11:$AG$4860,'D5'!$B$11:$B$4860,'A2'!$D29,'D5'!$BI$11:$BI$4860,AK$7,'D5'!$BO$11:$BO$4860,"taip")</f>
        <v>0</v>
      </c>
      <c r="AL29" s="222">
        <f>SUMIFS('D5'!$AG$11:$AG$4860,'D5'!$B$11:$B$4860,'A2'!$D29,'D5'!$BI$11:$BI$4860,AL$7,'D5'!$BO$11:$BO$4860,"taip")</f>
        <v>0</v>
      </c>
      <c r="AM29" s="222">
        <f>SUMIFS('D5'!$AG$11:$AG$4860,'D5'!$B$11:$B$4860,'A2'!$D29,'D5'!$BI$11:$BI$4860,AM$7,'D5'!$BO$11:$BO$4860,"taip")</f>
        <v>0</v>
      </c>
      <c r="AN29" s="222">
        <f>SUMIFS('D5'!$AG$11:$AG$4860,'D5'!$B$11:$B$4860,'A2'!$D29,'D5'!$BI$11:$BI$4860,AN$7,'D5'!$BO$11:$BO$4860,"taip")</f>
        <v>0</v>
      </c>
      <c r="AO29" s="222">
        <f>SUMIFS('D5'!$AG$11:$AG$4860,'D5'!$B$11:$B$4860,'A2'!$D29,'D5'!$BI$11:$BI$4860,AO$7,'D5'!$BO$11:$BO$4860,"taip")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COUNTIFS('D5'!$B30:$B4879,'A2'!$D29,'D5'!$BJ30:$BJ4879,'A2'!AX$7,'D5'!$BP30:$BP4879,"taip")</f>
        <v>0</v>
      </c>
      <c r="AY29" s="222">
        <f>COUNTIFS('D5'!$B30:$B4879,'A2'!$D29,'D5'!$BJ30:$BJ4879,'A2'!AY$7,'D5'!$BP30:$BP4879,"taip")</f>
        <v>0</v>
      </c>
      <c r="AZ29" s="222">
        <f>COUNTIFS('D5'!$B30:$B4879,'A2'!$D29,'D5'!$BJ30:$BJ4879,'A2'!AZ$7,'D5'!$BP30:$BP4879,"taip")</f>
        <v>0</v>
      </c>
      <c r="BA29" s="222">
        <f>COUNTIFS('D5'!$B30:$B4879,'A2'!$D29,'D5'!$BJ30:$BJ4879,'A2'!BA$7,'D5'!$BP30:$BP4879,"taip")</f>
        <v>0</v>
      </c>
      <c r="BB29" s="222">
        <f>COUNTIFS('D5'!$B30:$B4879,'A2'!$D29,'D5'!$BJ30:$BJ4879,'A2'!BB$7,'D5'!$BP30:$BP4879,"taip")</f>
        <v>0</v>
      </c>
      <c r="BC29" s="222">
        <f>COUNTIFS('D5'!$B30:$B4879,'A2'!$D29,'D5'!$BJ30:$BJ4879,'A2'!BC$7,'D5'!$BP30:$BP4879,"taip")</f>
        <v>0</v>
      </c>
      <c r="BD29" s="221">
        <f t="shared" si="40"/>
        <v>0</v>
      </c>
      <c r="BE29" s="222">
        <f>SUMIFS('D5'!$AG$11:$AG$4860,'D5'!$B$11:$B$4860,'A2'!$D29,'D5'!$BJ$11:$BJ$4860,BE$7,'D5'!$BP$11:$BP$4860,"taip")</f>
        <v>0</v>
      </c>
      <c r="BF29" s="222">
        <f>SUMIFS('D5'!$AG$11:$AG$4860,'D5'!$B$11:$B$4860,'A2'!$D29,'D5'!$BJ$11:$BJ$4860,BF$7,'D5'!$BP$11:$BP$4860,"taip")</f>
        <v>0</v>
      </c>
      <c r="BG29" s="222">
        <f>SUMIFS('D5'!$AG$11:$AG$4860,'D5'!$B$11:$B$4860,'A2'!$D29,'D5'!$BJ$11:$BJ$4860,BG$7,'D5'!$BP$11:$BP$4860,"taip")</f>
        <v>0</v>
      </c>
      <c r="BH29" s="222">
        <f>SUMIFS('D5'!$AG$11:$AG$4860,'D5'!$B$11:$B$4860,'A2'!$D29,'D5'!$BJ$11:$BJ$4860,BH$7,'D5'!$BP$11:$BP$4860,"taip")</f>
        <v>0</v>
      </c>
      <c r="BI29" s="222">
        <f>SUMIFS('D5'!$AG$11:$AG$4860,'D5'!$B$11:$B$4860,'A2'!$D29,'D5'!$BJ$11:$BJ$4860,BI$7,'D5'!$BP$11:$BP$4860,"taip")</f>
        <v>0</v>
      </c>
      <c r="BJ29" s="222">
        <f>SUMIFS('D5'!$AG$11:$AG$4860,'D5'!$B$11:$B$4860,'A2'!$D29,'D5'!$BJ$11:$BJ$4860,BJ$7,'D5'!$BP$11:$BP$4860,"taip")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COUNTIFS('D5'!$B30:$B4879,'A2'!$D29,'D5'!$BK30:$BK4879,'A2'!BS$7,'D5'!$BS30:$BS4879,"taip")</f>
        <v>0</v>
      </c>
      <c r="BT29" s="222">
        <f>COUNTIFS('D5'!$B30:$B4879,'A2'!$D29,'D5'!$BK30:$BK4879,'A2'!BT$7,'D5'!$BS30:$BS4879,"taip")</f>
        <v>0</v>
      </c>
      <c r="BU29" s="222">
        <f>COUNTIFS('D5'!$B30:$B4879,'A2'!$D29,'D5'!$BK30:$BK4879,'A2'!BU$7,'D5'!$BS30:$BS4879,"taip")</f>
        <v>0</v>
      </c>
      <c r="BV29" s="222">
        <f>COUNTIFS('D5'!$B30:$B4879,'A2'!$D29,'D5'!$BK30:$BK4879,'A2'!BV$7,'D5'!$BS30:$BS4879,"taip")</f>
        <v>0</v>
      </c>
      <c r="BW29" s="222">
        <f>COUNTIFS('D5'!$B30:$B4879,'A2'!$D29,'D5'!$BK30:$BK4879,'A2'!BW$7,'D5'!$BS30:$BS4879,"taip")</f>
        <v>0</v>
      </c>
      <c r="BX29" s="222">
        <f>COUNTIFS('D5'!$B30:$B4879,'A2'!$D29,'D5'!$BK30:$BK4879,'A2'!BX$7,'D5'!$BS30:$BS4879,"taip")</f>
        <v>0</v>
      </c>
      <c r="BY29" s="221">
        <f t="shared" si="44"/>
        <v>0</v>
      </c>
      <c r="BZ29" s="222">
        <f>SUMIFS('D5'!$AG$11:$AG$4860,'D5'!$B$11:$B$4860,'A2'!$D29,'D5'!$BK$11:$BK$4860,BZ$7,'D5'!$BS$11:$BS$4860,"taip")</f>
        <v>0</v>
      </c>
      <c r="CA29" s="222">
        <f>SUMIFS('D5'!$AG$11:$AG$4860,'D5'!$B$11:$B$4860,'A2'!$D29,'D5'!$BK$11:$BK$4860,CA$7,'D5'!$BS$11:$BS$4860,"taip")</f>
        <v>0</v>
      </c>
      <c r="CB29" s="222">
        <f>SUMIFS('D5'!$AG$11:$AG$4860,'D5'!$B$11:$B$4860,'A2'!$D29,'D5'!$BK$11:$BK$4860,CB$7,'D5'!$BS$11:$BS$4860,"taip")</f>
        <v>0</v>
      </c>
      <c r="CC29" s="222">
        <f>SUMIFS('D5'!$AG$11:$AG$4860,'D5'!$B$11:$B$4860,'A2'!$D29,'D5'!$BK$11:$BK$4860,CC$7,'D5'!$BS$11:$BS$4860,"taip")</f>
        <v>0</v>
      </c>
      <c r="CD29" s="222">
        <f>SUMIFS('D5'!$AG$11:$AG$4860,'D5'!$B$11:$B$4860,'A2'!$D29,'D5'!$BK$11:$BK$4860,CD$7,'D5'!$BS$11:$BS$4860,"taip")</f>
        <v>0</v>
      </c>
      <c r="CE29" s="222">
        <f>SUMIFS('D5'!$AG$11:$AG$4860,'D5'!$B$11:$B$4860,'A2'!$D29,'D5'!$BK$11:$BK$4860,CE$7,'D5'!$BS$11:$BS$4860,"taip")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89" t="s">
        <v>481</v>
      </c>
      <c r="C1" s="389"/>
      <c r="D1" s="389"/>
      <c r="E1" s="389"/>
      <c r="F1" s="389"/>
      <c r="G1" s="389"/>
      <c r="H1" s="389"/>
      <c r="I1" s="389"/>
      <c r="J1" s="389"/>
      <c r="K1" s="389"/>
    </row>
    <row r="2" spans="1:11" ht="15" customHeight="1" x14ac:dyDescent="0.3">
      <c r="A2" s="47"/>
      <c r="B2" s="325"/>
      <c r="C2" s="325"/>
      <c r="D2" s="325"/>
      <c r="E2" s="325"/>
      <c r="F2" s="325"/>
      <c r="G2" s="325"/>
      <c r="H2" s="325"/>
      <c r="I2" s="325"/>
      <c r="J2" s="325"/>
      <c r="K2" s="325"/>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1306745.3999999999</v>
      </c>
      <c r="G8" s="247">
        <f>SUM(G9:G28)</f>
        <v>19</v>
      </c>
      <c r="H8" s="247">
        <f>SUM(H9:H28)</f>
        <v>0</v>
      </c>
      <c r="I8" s="247">
        <f>SUM(I9:I28)</f>
        <v>0</v>
      </c>
      <c r="J8" s="248">
        <f>IF(F8&gt;0,H8/$F8*100,0)</f>
        <v>0</v>
      </c>
      <c r="K8" s="248">
        <f>IF(G8&gt;0,I8/$G8*100,0)</f>
        <v>0</v>
      </c>
    </row>
    <row r="9" spans="1:11" x14ac:dyDescent="0.3">
      <c r="A9" s="13" t="s">
        <v>12</v>
      </c>
      <c r="B9" s="197">
        <f>'VPS1'!C10</f>
        <v>0</v>
      </c>
      <c r="C9" s="213" t="str">
        <f>'VPS1'!D10</f>
        <v>Sumanaus kaimo kūrimas ir plėtra</v>
      </c>
      <c r="D9" s="213" t="str">
        <f>'VPS1'!J10</f>
        <v>ŠALČ-LEADER-20VVG-08-01</v>
      </c>
      <c r="E9" s="54" t="str">
        <f>'VPS1'!L10</f>
        <v>EŽŪFKP</v>
      </c>
      <c r="F9" s="198">
        <f>'VPS1'!G10</f>
        <v>660000</v>
      </c>
      <c r="G9" s="249">
        <f>'VPS1'!F10</f>
        <v>6</v>
      </c>
      <c r="H9" s="249">
        <f>'A2'!N10</f>
        <v>0</v>
      </c>
      <c r="I9" s="249">
        <f>'A2'!G10</f>
        <v>0</v>
      </c>
      <c r="J9" s="250">
        <f t="shared" ref="J9:J28" si="0">IF(F9&gt;0,H9/$F9*100,0)</f>
        <v>0</v>
      </c>
      <c r="K9" s="248">
        <f t="shared" ref="K9:K28" si="1">IF(G9&gt;0,I9/$G9*100,0)</f>
        <v>0</v>
      </c>
    </row>
    <row r="10" spans="1:11" x14ac:dyDescent="0.3">
      <c r="A10" s="13" t="s">
        <v>16</v>
      </c>
      <c r="B10" s="197">
        <f>'VPS1'!C11</f>
        <v>0</v>
      </c>
      <c r="C10" s="213" t="str">
        <f>'VPS1'!D11</f>
        <v>Skatinti integruotą socialinę plėtrą Šalčininkų rajono kaimiškose vietovėse</v>
      </c>
      <c r="D10" s="213" t="str">
        <f>'VPS1'!J11</f>
        <v>ŠALČ-LEADER-20VVG-06-02</v>
      </c>
      <c r="E10" s="54" t="str">
        <f>'VPS1'!L11</f>
        <v>EŽŪFKP</v>
      </c>
      <c r="F10" s="198">
        <f>'VPS1'!G11</f>
        <v>120000</v>
      </c>
      <c r="G10" s="249">
        <f>'VPS1'!F11</f>
        <v>1</v>
      </c>
      <c r="H10" s="249">
        <f>'A2'!N11</f>
        <v>0</v>
      </c>
      <c r="I10" s="249">
        <f>'A2'!G11</f>
        <v>0</v>
      </c>
      <c r="J10" s="250">
        <f t="shared" si="0"/>
        <v>0</v>
      </c>
      <c r="K10" s="248">
        <f t="shared" si="1"/>
        <v>0</v>
      </c>
    </row>
    <row r="11" spans="1:11" x14ac:dyDescent="0.3">
      <c r="A11" s="13" t="s">
        <v>19</v>
      </c>
      <c r="B11" s="197">
        <f>'VPS1'!C12</f>
        <v>0</v>
      </c>
      <c r="C11" s="213" t="str">
        <f>'VPS1'!D12</f>
        <v>Skatinti įtraukių neformalių iniciatyvų ir veiklų plėtrą</v>
      </c>
      <c r="D11" s="213" t="str">
        <f>'VPS1'!J12</f>
        <v>ŠALČ-LEADER-20VVG-09-03</v>
      </c>
      <c r="E11" s="54" t="str">
        <f>'VPS1'!L12</f>
        <v>EŽŪFKP</v>
      </c>
      <c r="F11" s="198">
        <f>'VPS1'!G12</f>
        <v>106745.4</v>
      </c>
      <c r="G11" s="249">
        <f>'VPS1'!F12</f>
        <v>6</v>
      </c>
      <c r="H11" s="249">
        <f>'A2'!N12</f>
        <v>0</v>
      </c>
      <c r="I11" s="249">
        <f>'A2'!G12</f>
        <v>0</v>
      </c>
      <c r="J11" s="250">
        <f t="shared" si="0"/>
        <v>0</v>
      </c>
      <c r="K11" s="248">
        <f t="shared" si="1"/>
        <v>0</v>
      </c>
    </row>
    <row r="12" spans="1:11" x14ac:dyDescent="0.3">
      <c r="A12" s="13" t="s">
        <v>22</v>
      </c>
      <c r="B12" s="197">
        <f>'VPS1'!C13</f>
        <v>0</v>
      </c>
      <c r="C12" s="213" t="str">
        <f>'VPS1'!D13</f>
        <v>Aplinkai palankaus smulkaus verslo kūrimas ir plėtra</v>
      </c>
      <c r="D12" s="213" t="str">
        <f>'VPS1'!J13</f>
        <v>ŠALČ-LEADER-20VVG-03-04</v>
      </c>
      <c r="E12" s="54" t="str">
        <f>'VPS1'!L13</f>
        <v>EŽŪFKP</v>
      </c>
      <c r="F12" s="198">
        <f>'VPS1'!G13</f>
        <v>420000</v>
      </c>
      <c r="G12" s="249">
        <f>'VPS1'!F13</f>
        <v>6</v>
      </c>
      <c r="H12" s="249">
        <f>'A2'!N13</f>
        <v>0</v>
      </c>
      <c r="I12" s="249">
        <f>'A2'!G13</f>
        <v>0</v>
      </c>
      <c r="J12" s="250">
        <f t="shared" si="0"/>
        <v>0</v>
      </c>
      <c r="K12" s="248">
        <f t="shared" si="1"/>
        <v>0</v>
      </c>
    </row>
    <row r="13" spans="1:11" x14ac:dyDescent="0.3">
      <c r="A13" s="13" t="s">
        <v>25</v>
      </c>
      <c r="B13" s="197">
        <f>'VPS1'!C14</f>
        <v>0</v>
      </c>
      <c r="C13" s="213">
        <f>'VPS1'!D14</f>
        <v>0</v>
      </c>
      <c r="D13" s="213">
        <f>'VPS1'!J14</f>
        <v>0</v>
      </c>
      <c r="E13" s="54" t="str">
        <f>'VPS1'!L14</f>
        <v>EŽŪFKP</v>
      </c>
      <c r="F13" s="198">
        <f>'VPS1'!G14</f>
        <v>0</v>
      </c>
      <c r="G13" s="249">
        <f>'VPS1'!F14</f>
        <v>0</v>
      </c>
      <c r="H13" s="249">
        <f>'A2'!N14</f>
        <v>0</v>
      </c>
      <c r="I13" s="249">
        <f>'A2'!G14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89" t="s">
        <v>686</v>
      </c>
      <c r="C1" s="389"/>
      <c r="D1" s="389"/>
      <c r="E1" s="389"/>
      <c r="F1" s="389"/>
      <c r="G1" s="389"/>
      <c r="H1" s="389"/>
      <c r="I1" s="389"/>
      <c r="J1" s="389"/>
      <c r="K1" s="389"/>
    </row>
    <row r="2" spans="1:11" x14ac:dyDescent="0.3">
      <c r="A2" s="49"/>
      <c r="B2" s="245"/>
      <c r="C2" s="48"/>
      <c r="D2" s="48"/>
      <c r="E2" s="48"/>
      <c r="F2" s="48"/>
      <c r="G2" s="67"/>
      <c r="H2" s="67"/>
      <c r="I2" s="67"/>
      <c r="J2" s="67"/>
      <c r="K2" s="48"/>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1306745.3999999999</v>
      </c>
      <c r="G8" s="247">
        <f>SUM(G9:G28)</f>
        <v>19</v>
      </c>
      <c r="H8" s="247">
        <f>SUM(H9:H28)</f>
        <v>0</v>
      </c>
      <c r="I8" s="247">
        <f>SUM(I9:I28)</f>
        <v>0</v>
      </c>
      <c r="J8" s="248">
        <f>IF(F8&gt;0,H8/$F8*100,0)</f>
        <v>0</v>
      </c>
      <c r="K8" s="248">
        <f>IF(G8&gt;0,I8/$G8*100,0)</f>
        <v>0</v>
      </c>
    </row>
    <row r="9" spans="1:11" x14ac:dyDescent="0.3">
      <c r="A9" s="13" t="s">
        <v>12</v>
      </c>
      <c r="B9" s="197">
        <f>'VPS1'!C10</f>
        <v>0</v>
      </c>
      <c r="C9" s="213" t="str">
        <f>'VPS1'!D10</f>
        <v>Sumanaus kaimo kūrimas ir plėtra</v>
      </c>
      <c r="D9" s="213" t="str">
        <f>'VPS1'!J10</f>
        <v>ŠALČ-LEADER-20VVG-08-01</v>
      </c>
      <c r="E9" s="54" t="str">
        <f>'VPS1'!L10</f>
        <v>EŽŪFKP</v>
      </c>
      <c r="F9" s="198">
        <f>'VPS1'!G10</f>
        <v>660000</v>
      </c>
      <c r="G9" s="249">
        <f>'VPS1'!F10</f>
        <v>6</v>
      </c>
      <c r="H9" s="249">
        <f>'A2'!BY10</f>
        <v>0</v>
      </c>
      <c r="I9" s="249">
        <f>'A2'!BR10</f>
        <v>0</v>
      </c>
      <c r="J9" s="250">
        <f t="shared" ref="J9:J28" si="0">IF(F9&gt;0,H9/$F9*100,0)</f>
        <v>0</v>
      </c>
      <c r="K9" s="248">
        <f t="shared" ref="K9:K28" si="1">IF(G9&gt;0,I9/$G9*100,0)</f>
        <v>0</v>
      </c>
    </row>
    <row r="10" spans="1:11" x14ac:dyDescent="0.3">
      <c r="A10" s="13" t="s">
        <v>16</v>
      </c>
      <c r="B10" s="197">
        <f>'VPS1'!C11</f>
        <v>0</v>
      </c>
      <c r="C10" s="213" t="str">
        <f>'VPS1'!D11</f>
        <v>Skatinti integruotą socialinę plėtrą Šalčininkų rajono kaimiškose vietovėse</v>
      </c>
      <c r="D10" s="213" t="str">
        <f>'VPS1'!J11</f>
        <v>ŠALČ-LEADER-20VVG-06-02</v>
      </c>
      <c r="E10" s="54" t="str">
        <f>'VPS1'!L11</f>
        <v>EŽŪFKP</v>
      </c>
      <c r="F10" s="198">
        <f>'VPS1'!G11</f>
        <v>120000</v>
      </c>
      <c r="G10" s="249">
        <f>'VPS1'!F11</f>
        <v>1</v>
      </c>
      <c r="H10" s="249">
        <f>'A2'!BY11</f>
        <v>0</v>
      </c>
      <c r="I10" s="249">
        <f>'A2'!BR11</f>
        <v>0</v>
      </c>
      <c r="J10" s="250">
        <f t="shared" si="0"/>
        <v>0</v>
      </c>
      <c r="K10" s="248">
        <f t="shared" si="1"/>
        <v>0</v>
      </c>
    </row>
    <row r="11" spans="1:11" x14ac:dyDescent="0.3">
      <c r="A11" s="13" t="s">
        <v>19</v>
      </c>
      <c r="B11" s="197">
        <f>'VPS1'!C12</f>
        <v>0</v>
      </c>
      <c r="C11" s="213" t="str">
        <f>'VPS1'!D12</f>
        <v>Skatinti įtraukių neformalių iniciatyvų ir veiklų plėtrą</v>
      </c>
      <c r="D11" s="213" t="str">
        <f>'VPS1'!J12</f>
        <v>ŠALČ-LEADER-20VVG-09-03</v>
      </c>
      <c r="E11" s="54" t="str">
        <f>'VPS1'!L12</f>
        <v>EŽŪFKP</v>
      </c>
      <c r="F11" s="198">
        <f>'VPS1'!G12</f>
        <v>106745.4</v>
      </c>
      <c r="G11" s="249">
        <f>'VPS1'!F12</f>
        <v>6</v>
      </c>
      <c r="H11" s="249">
        <f>'A2'!BY12</f>
        <v>0</v>
      </c>
      <c r="I11" s="249">
        <f>'A2'!BR12</f>
        <v>0</v>
      </c>
      <c r="J11" s="250">
        <f t="shared" si="0"/>
        <v>0</v>
      </c>
      <c r="K11" s="248">
        <f t="shared" si="1"/>
        <v>0</v>
      </c>
    </row>
    <row r="12" spans="1:11" x14ac:dyDescent="0.3">
      <c r="A12" s="13" t="s">
        <v>22</v>
      </c>
      <c r="B12" s="197">
        <f>'VPS1'!C13</f>
        <v>0</v>
      </c>
      <c r="C12" s="213" t="str">
        <f>'VPS1'!D13</f>
        <v>Aplinkai palankaus smulkaus verslo kūrimas ir plėtra</v>
      </c>
      <c r="D12" s="213" t="str">
        <f>'VPS1'!J13</f>
        <v>ŠALČ-LEADER-20VVG-03-04</v>
      </c>
      <c r="E12" s="54" t="str">
        <f>'VPS1'!L13</f>
        <v>EŽŪFKP</v>
      </c>
      <c r="F12" s="198">
        <f>'VPS1'!G13</f>
        <v>420000</v>
      </c>
      <c r="G12" s="249">
        <f>'VPS1'!F13</f>
        <v>6</v>
      </c>
      <c r="H12" s="249">
        <f>'A2'!BY13</f>
        <v>0</v>
      </c>
      <c r="I12" s="249">
        <f>'A2'!BR13</f>
        <v>0</v>
      </c>
      <c r="J12" s="250">
        <f t="shared" si="0"/>
        <v>0</v>
      </c>
      <c r="K12" s="248">
        <f t="shared" si="1"/>
        <v>0</v>
      </c>
    </row>
    <row r="13" spans="1:11" x14ac:dyDescent="0.3">
      <c r="A13" s="13" t="s">
        <v>25</v>
      </c>
      <c r="B13" s="197">
        <f>'VPS1'!C14</f>
        <v>0</v>
      </c>
      <c r="C13" s="213">
        <f>'VPS1'!D14</f>
        <v>0</v>
      </c>
      <c r="D13" s="213">
        <f>'VPS1'!J14</f>
        <v>0</v>
      </c>
      <c r="E13" s="54" t="str">
        <f>'VPS1'!L14</f>
        <v>EŽŪFKP</v>
      </c>
      <c r="F13" s="198">
        <f>'VPS1'!G14</f>
        <v>0</v>
      </c>
      <c r="G13" s="249">
        <f>'VPS1'!F14</f>
        <v>0</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tabSelected="1" workbookViewId="0">
      <selection activeCell="E7" sqref="E7"/>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389" t="s">
        <v>483</v>
      </c>
      <c r="C1" s="389"/>
      <c r="D1" s="389"/>
      <c r="E1" s="389"/>
      <c r="F1" s="389"/>
      <c r="G1" s="389"/>
    </row>
    <row r="2" spans="1:9" ht="16.95" customHeight="1" x14ac:dyDescent="0.3">
      <c r="A2" s="47"/>
      <c r="B2" s="325"/>
      <c r="C2" s="325"/>
      <c r="D2" s="325"/>
      <c r="E2" s="325"/>
      <c r="F2" s="325"/>
      <c r="G2" s="325"/>
    </row>
    <row r="3" spans="1:9" ht="16.95" customHeight="1" x14ac:dyDescent="0.3">
      <c r="A3" s="328" t="s">
        <v>613</v>
      </c>
      <c r="B3" t="s">
        <v>687</v>
      </c>
      <c r="C3" s="325"/>
      <c r="E3" s="325"/>
      <c r="F3" s="325"/>
      <c r="G3" s="325"/>
    </row>
    <row r="4" spans="1:9" ht="16.95" customHeight="1" x14ac:dyDescent="0.3">
      <c r="A4" s="328"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6">
        <f>SUM(C7:H7)</f>
        <v>1306745.3999999999</v>
      </c>
      <c r="C7" s="264">
        <v>395581.8</v>
      </c>
      <c r="D7" s="403">
        <v>515581.8</v>
      </c>
      <c r="E7" s="403">
        <v>395581.8</v>
      </c>
      <c r="F7" s="269"/>
      <c r="G7" s="269"/>
      <c r="H7" s="270"/>
      <c r="I7" s="268" t="s">
        <v>680</v>
      </c>
    </row>
    <row r="8" spans="1:9" ht="28.8" x14ac:dyDescent="0.3">
      <c r="A8" s="262" t="s">
        <v>491</v>
      </c>
      <c r="B8" s="266">
        <f>SUM(C8:H8)</f>
        <v>0</v>
      </c>
      <c r="C8" s="265">
        <f>'A2'!O9</f>
        <v>0</v>
      </c>
      <c r="D8" s="265">
        <f>'A2'!P9</f>
        <v>0</v>
      </c>
      <c r="E8" s="265">
        <f>'A2'!Q9</f>
        <v>0</v>
      </c>
      <c r="F8" s="265">
        <f>'A2'!R9</f>
        <v>0</v>
      </c>
      <c r="G8" s="265">
        <f>'A2'!S9</f>
        <v>0</v>
      </c>
      <c r="H8" s="265">
        <f>'A2'!T9</f>
        <v>0</v>
      </c>
      <c r="I8" s="43" t="s">
        <v>457</v>
      </c>
    </row>
    <row r="9" spans="1:9" ht="22.95" customHeight="1" x14ac:dyDescent="0.3">
      <c r="A9" s="262" t="s">
        <v>493</v>
      </c>
      <c r="B9" s="267">
        <f>B8/B7</f>
        <v>0</v>
      </c>
      <c r="C9" s="267">
        <f t="shared" ref="C9:H9" si="0">C8/C7</f>
        <v>0</v>
      </c>
      <c r="D9" s="267">
        <f t="shared" si="0"/>
        <v>0</v>
      </c>
      <c r="E9" s="267">
        <f t="shared" si="0"/>
        <v>0</v>
      </c>
      <c r="F9" s="267" t="e">
        <f t="shared" si="0"/>
        <v>#DIV/0!</v>
      </c>
      <c r="G9" s="267" t="e">
        <f t="shared" si="0"/>
        <v>#DIV/0!</v>
      </c>
      <c r="H9" s="267" t="e">
        <f t="shared" si="0"/>
        <v>#DIV/0!</v>
      </c>
      <c r="I9" s="43" t="s">
        <v>138</v>
      </c>
    </row>
    <row r="10" spans="1:9" ht="20.399999999999999" customHeight="1" x14ac:dyDescent="0.3">
      <c r="A10" s="278" t="s">
        <v>521</v>
      </c>
      <c r="B10" s="287">
        <f>B9-100%</f>
        <v>-1</v>
      </c>
      <c r="C10" s="287">
        <f t="shared" ref="C10:H10" si="1">C9-100%</f>
        <v>-1</v>
      </c>
      <c r="D10" s="287">
        <f t="shared" si="1"/>
        <v>-1</v>
      </c>
      <c r="E10" s="287">
        <f t="shared" si="1"/>
        <v>-1</v>
      </c>
      <c r="F10" s="287" t="e">
        <f t="shared" si="1"/>
        <v>#DIV/0!</v>
      </c>
      <c r="G10" s="287" t="e">
        <f t="shared" si="1"/>
        <v>#DIV/0!</v>
      </c>
      <c r="H10" s="287" t="e">
        <f t="shared" si="1"/>
        <v>#DIV/0!</v>
      </c>
      <c r="I10" s="43" t="s">
        <v>522</v>
      </c>
    </row>
    <row r="14" spans="1:9" x14ac:dyDescent="0.3">
      <c r="A14" s="278" t="s">
        <v>523</v>
      </c>
      <c r="B14" s="393" t="s">
        <v>678</v>
      </c>
      <c r="C14" s="394"/>
      <c r="D14" s="394"/>
      <c r="E14" s="394"/>
      <c r="F14" s="394"/>
      <c r="G14" s="394"/>
      <c r="H14" s="394"/>
      <c r="I14" s="395"/>
    </row>
    <row r="15" spans="1:9" ht="73.2" customHeight="1" x14ac:dyDescent="0.3">
      <c r="A15" s="288">
        <v>2024</v>
      </c>
      <c r="B15" s="390"/>
      <c r="C15" s="391"/>
      <c r="D15" s="391"/>
      <c r="E15" s="391"/>
      <c r="F15" s="391"/>
      <c r="G15" s="391"/>
      <c r="H15" s="391"/>
      <c r="I15" s="392"/>
    </row>
    <row r="16" spans="1:9" ht="73.2" customHeight="1" x14ac:dyDescent="0.3">
      <c r="A16" s="288">
        <v>2025</v>
      </c>
      <c r="B16" s="390"/>
      <c r="C16" s="391"/>
      <c r="D16" s="391"/>
      <c r="E16" s="391"/>
      <c r="F16" s="391"/>
      <c r="G16" s="391"/>
      <c r="H16" s="391"/>
      <c r="I16" s="392"/>
    </row>
    <row r="17" spans="1:9" ht="73.2" customHeight="1" x14ac:dyDescent="0.3">
      <c r="A17" s="288">
        <v>2026</v>
      </c>
      <c r="B17" s="390"/>
      <c r="C17" s="391"/>
      <c r="D17" s="391"/>
      <c r="E17" s="391"/>
      <c r="F17" s="391"/>
      <c r="G17" s="391"/>
      <c r="H17" s="391"/>
      <c r="I17" s="392"/>
    </row>
    <row r="18" spans="1:9" ht="73.2" customHeight="1" x14ac:dyDescent="0.3">
      <c r="A18" s="288">
        <v>2027</v>
      </c>
      <c r="B18" s="390"/>
      <c r="C18" s="391"/>
      <c r="D18" s="391"/>
      <c r="E18" s="391"/>
      <c r="F18" s="391"/>
      <c r="G18" s="391"/>
      <c r="H18" s="391"/>
      <c r="I18" s="392"/>
    </row>
    <row r="19" spans="1:9" ht="73.2" customHeight="1" x14ac:dyDescent="0.3">
      <c r="A19" s="288">
        <v>2028</v>
      </c>
      <c r="B19" s="390"/>
      <c r="C19" s="391"/>
      <c r="D19" s="391"/>
      <c r="E19" s="391"/>
      <c r="F19" s="391"/>
      <c r="G19" s="391"/>
      <c r="H19" s="391"/>
      <c r="I19" s="392"/>
    </row>
    <row r="20" spans="1:9" ht="73.2" customHeight="1" x14ac:dyDescent="0.3">
      <c r="A20" s="288">
        <v>2029</v>
      </c>
      <c r="B20" s="390"/>
      <c r="C20" s="391"/>
      <c r="D20" s="391"/>
      <c r="E20" s="391"/>
      <c r="F20" s="391"/>
      <c r="G20" s="391"/>
      <c r="H20" s="391"/>
      <c r="I20" s="392"/>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I22" sqref="I22"/>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21"/>
      <c r="B1" s="321"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3" t="s">
        <v>613</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3" t="s">
        <v>615</v>
      </c>
      <c r="B4" s="331"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2" t="s">
        <v>458</v>
      </c>
      <c r="F5" s="342" t="s">
        <v>458</v>
      </c>
      <c r="G5" s="342" t="s">
        <v>458</v>
      </c>
      <c r="H5" s="342" t="s">
        <v>458</v>
      </c>
      <c r="I5" s="342" t="s">
        <v>458</v>
      </c>
      <c r="J5" s="342" t="s">
        <v>458</v>
      </c>
      <c r="K5" s="342" t="s">
        <v>458</v>
      </c>
      <c r="L5" s="342" t="s">
        <v>458</v>
      </c>
      <c r="M5" s="342" t="s">
        <v>458</v>
      </c>
      <c r="N5" s="342" t="s">
        <v>458</v>
      </c>
      <c r="O5" s="343" t="s">
        <v>665</v>
      </c>
      <c r="P5" s="343" t="s">
        <v>665</v>
      </c>
      <c r="Q5" s="343" t="s">
        <v>665</v>
      </c>
      <c r="R5" s="343" t="s">
        <v>665</v>
      </c>
      <c r="S5" s="343" t="s">
        <v>665</v>
      </c>
      <c r="T5" s="343" t="s">
        <v>665</v>
      </c>
      <c r="U5" s="343" t="s">
        <v>665</v>
      </c>
      <c r="V5" s="343" t="s">
        <v>665</v>
      </c>
      <c r="W5" s="343" t="s">
        <v>665</v>
      </c>
      <c r="X5" s="343"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 t="shared" si="0"/>
        <v>8</v>
      </c>
      <c r="H8" s="258">
        <f t="shared" si="0"/>
        <v>8</v>
      </c>
      <c r="I8" s="258">
        <f t="shared" si="0"/>
        <v>3</v>
      </c>
      <c r="J8" s="258">
        <f t="shared" si="0"/>
        <v>8104</v>
      </c>
      <c r="K8" s="258">
        <f t="shared" ref="K8" si="1">SUM(K9:K28)</f>
        <v>100</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f t="shared" ref="V8" si="10">SUM(V9:V28)</f>
        <v>0</v>
      </c>
      <c r="W8" s="258">
        <f t="shared" ref="W8" si="11">SUM(W9:W28)</f>
        <v>0</v>
      </c>
      <c r="X8" s="258">
        <f t="shared" ref="X8" si="12">SUM(X9:X28)</f>
        <v>0</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f>'VPS1'!C10</f>
        <v>0</v>
      </c>
      <c r="C9" s="257" t="str">
        <f>'VPS1'!D10</f>
        <v>Sumanaus kaimo kūrimas ir plėtra</v>
      </c>
      <c r="D9" s="54" t="str">
        <f>'VPS1'!J10</f>
        <v>ŠALČ-LEADER-20VVG-08-01</v>
      </c>
      <c r="E9" s="256">
        <f>'VPS2'!H9</f>
        <v>0</v>
      </c>
      <c r="F9" s="256">
        <f>'VPS2'!I9</f>
        <v>0</v>
      </c>
      <c r="G9" s="256">
        <f>'VPS2'!J9</f>
        <v>1</v>
      </c>
      <c r="H9" s="256">
        <f>'VPS2'!K9</f>
        <v>4</v>
      </c>
      <c r="I9" s="256">
        <f>'VPS2'!L9</f>
        <v>0</v>
      </c>
      <c r="J9" s="256">
        <f>'VPS2'!M9</f>
        <v>5136</v>
      </c>
      <c r="K9" s="256">
        <f>'VPS2'!N9</f>
        <v>0</v>
      </c>
      <c r="L9" s="256">
        <f>'VPS2'!O9</f>
        <v>0</v>
      </c>
      <c r="M9" s="256">
        <f>'VPS2'!P9</f>
        <v>0</v>
      </c>
      <c r="N9" s="256">
        <f>'VPS2'!Q9</f>
        <v>0</v>
      </c>
      <c r="O9" s="54">
        <f>SUMIFS('D5'!AM$11:AM$4860,'D5'!$B$11:$B$4860,'A4.1'!$D9,'D5'!$BQ$11:$BQ$4860,"taip")</f>
        <v>0</v>
      </c>
      <c r="P9" s="54">
        <f>SUMIFS('D5'!AN$11:AN$4860,'D5'!$B$11:$B$4860,'A4.1'!$D9,'D5'!$BS$11:$BS$4860,"taip")</f>
        <v>0</v>
      </c>
      <c r="Q9" s="54">
        <f>SUMIFS('D5'!AO$11:AO$4860,'D5'!$B$11:$B$4860,'A4.1'!$D9,'D5'!$BS$11:$BS$4860,"taip")</f>
        <v>0</v>
      </c>
      <c r="R9" s="54">
        <f>SUMIFS('D5'!AP$11:AP$4860,'D5'!$B$11:$B$4860,'A4.1'!$D9,'D5'!$BS$11:$BS$4860,"taip")</f>
        <v>0</v>
      </c>
      <c r="S9" s="54">
        <f>SUMIFS('D5'!AQ$11:AQ$4860,'D5'!$B$11:$B$4860,'A4.1'!$D9,'D5'!$BS$11:$BS$4860,"taip")</f>
        <v>0</v>
      </c>
      <c r="T9" s="54">
        <f>SUMIFS('D5'!AR$11:AR$4860,'D5'!$B$11:$B$4860,'A4.1'!$D9,'D5'!$BS$11:$BS$4860,"taip")</f>
        <v>0</v>
      </c>
      <c r="U9" s="54">
        <f>SUMIFS('D5'!AS$11:AS$4860,'D5'!$B$11:$B$4860,'A4.1'!$D9,'D5'!$BS$11:$BS$4860,"taip")</f>
        <v>0</v>
      </c>
      <c r="V9" s="54">
        <f>SUMIFS('D5'!AT11:AT4860,'D5'!$B$11:$B$4860,'A4.1'!$D9,'D5'!$BS$11:$BS$4860,"taip")</f>
        <v>0</v>
      </c>
      <c r="W9" s="54">
        <f>SUMIFS('D5'!AU11:AU4860,'D5'!$B$11:$B$4860,'A4.1'!$D9,'D5'!$BS$11:$BS$4860,"taip")</f>
        <v>0</v>
      </c>
      <c r="X9" s="54">
        <f>SUMIFS('D5'!AV11:AV4860,'D5'!$B$11:$B$4860,'A4.1'!$D9,'D5'!$BS$11:$BS$4860,"taip")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x14ac:dyDescent="0.3">
      <c r="A10" s="13" t="s">
        <v>16</v>
      </c>
      <c r="B10" s="197">
        <f>'VPS1'!C11</f>
        <v>0</v>
      </c>
      <c r="C10" s="257" t="str">
        <f>'VPS1'!D11</f>
        <v>Skatinti integruotą socialinę plėtrą Šalčininkų rajono kaimiškose vietovėse</v>
      </c>
      <c r="D10" s="54" t="str">
        <f>'VPS1'!J11</f>
        <v>ŠALČ-LEADER-20VVG-06-02</v>
      </c>
      <c r="E10" s="256">
        <f>'VPS2'!H10</f>
        <v>0</v>
      </c>
      <c r="F10" s="256">
        <f>'VPS2'!I10</f>
        <v>0</v>
      </c>
      <c r="G10" s="256">
        <f>'VPS2'!J10</f>
        <v>1</v>
      </c>
      <c r="H10" s="256">
        <f>'VPS2'!K10</f>
        <v>1</v>
      </c>
      <c r="I10" s="256">
        <f>'VPS2'!L10</f>
        <v>0</v>
      </c>
      <c r="J10" s="256">
        <f>'VPS2'!M10</f>
        <v>100</v>
      </c>
      <c r="K10" s="256">
        <f>'VPS2'!N10</f>
        <v>40</v>
      </c>
      <c r="L10" s="256">
        <f>'VPS2'!O10</f>
        <v>0</v>
      </c>
      <c r="M10" s="256">
        <f>'VPS2'!P10</f>
        <v>0</v>
      </c>
      <c r="N10" s="256">
        <f>'VPS2'!Q10</f>
        <v>0</v>
      </c>
      <c r="O10" s="54">
        <f>SUMIFS('D5'!AM$11:AM$4860,'D5'!$B$11:$B$4860,'A4.1'!$D10,'D5'!$BQ$11:$BQ$4860,"taip")</f>
        <v>0</v>
      </c>
      <c r="P10" s="54">
        <f>SUMIFS('D5'!AN$11:AN$4860,'D5'!$B$11:$B$4860,'A4.1'!$D10,'D5'!$BS$11:$BS$4860,"taip")</f>
        <v>0</v>
      </c>
      <c r="Q10" s="54">
        <f>SUMIFS('D5'!AO$11:AO$4860,'D5'!$B$11:$B$4860,'A4.1'!$D10,'D5'!$BS$11:$BS$4860,"taip")</f>
        <v>0</v>
      </c>
      <c r="R10" s="54">
        <f>SUMIFS('D5'!AP$11:AP$4860,'D5'!$B$11:$B$4860,'A4.1'!$D10,'D5'!$BS$11:$BS$4860,"taip")</f>
        <v>0</v>
      </c>
      <c r="S10" s="54">
        <f>SUMIFS('D5'!AQ$11:AQ$4860,'D5'!$B$11:$B$4860,'A4.1'!$D10,'D5'!$BS$11:$BS$4860,"taip")</f>
        <v>0</v>
      </c>
      <c r="T10" s="54">
        <f>SUMIFS('D5'!AR$11:AR$4860,'D5'!$B$11:$B$4860,'A4.1'!$D10,'D5'!$BS$11:$BS$4860,"taip")</f>
        <v>0</v>
      </c>
      <c r="U10" s="54">
        <f>SUMIFS('D5'!AS$11:AS$4860,'D5'!$B$11:$B$4860,'A4.1'!$D10,'D5'!$BS$11:$BS$4860,"taip")</f>
        <v>0</v>
      </c>
      <c r="V10" s="54">
        <f>SUMIFS('D5'!AT12:AT4861,'D5'!$B$11:$B$4860,'A4.1'!$D10,'D5'!$BS$11:$BS$4860,"taip")</f>
        <v>0</v>
      </c>
      <c r="W10" s="54">
        <f>SUMIFS('D5'!AU12:AU4861,'D5'!$B$11:$B$4860,'A4.1'!$D10,'D5'!$BS$11:$BS$4860,"taip")</f>
        <v>0</v>
      </c>
      <c r="X10" s="54">
        <f>SUMIFS('D5'!AV12:AV4861,'D5'!$B$11:$B$4860,'A4.1'!$D10,'D5'!$BS$11:$BS$4860,"taip")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f>'VPS1'!C12</f>
        <v>0</v>
      </c>
      <c r="C11" s="257" t="str">
        <f>'VPS1'!D12</f>
        <v>Skatinti įtraukių neformalių iniciatyvų ir veiklų plėtrą</v>
      </c>
      <c r="D11" s="54" t="str">
        <f>'VPS1'!J12</f>
        <v>ŠALČ-LEADER-20VVG-09-03</v>
      </c>
      <c r="E11" s="256">
        <f>'VPS2'!H11</f>
        <v>0</v>
      </c>
      <c r="F11" s="256">
        <f>'VPS2'!I11</f>
        <v>0</v>
      </c>
      <c r="G11" s="256">
        <f>'VPS2'!J11</f>
        <v>0</v>
      </c>
      <c r="H11" s="256">
        <f>'VPS2'!K11</f>
        <v>0</v>
      </c>
      <c r="I11" s="256">
        <f>'VPS2'!L11</f>
        <v>0</v>
      </c>
      <c r="J11" s="256">
        <f>'VPS2'!M11</f>
        <v>300</v>
      </c>
      <c r="K11" s="256">
        <f>'VPS2'!N11</f>
        <v>60</v>
      </c>
      <c r="L11" s="256">
        <f>'VPS2'!O11</f>
        <v>0</v>
      </c>
      <c r="M11" s="256">
        <f>'VPS2'!P11</f>
        <v>0</v>
      </c>
      <c r="N11" s="256">
        <f>'VPS2'!Q11</f>
        <v>0</v>
      </c>
      <c r="O11" s="54">
        <f>SUMIFS('D5'!AM$11:AM$4860,'D5'!$B$11:$B$4860,'A4.1'!$D11,'D5'!$BQ$11:$BQ$4860,"taip")</f>
        <v>0</v>
      </c>
      <c r="P11" s="54">
        <f>SUMIFS('D5'!AN$11:AN$4860,'D5'!$B$11:$B$4860,'A4.1'!$D11,'D5'!$BS$11:$BS$4860,"taip")</f>
        <v>0</v>
      </c>
      <c r="Q11" s="54">
        <f>SUMIFS('D5'!AO$11:AO$4860,'D5'!$B$11:$B$4860,'A4.1'!$D11,'D5'!$BS$11:$BS$4860,"taip")</f>
        <v>0</v>
      </c>
      <c r="R11" s="54">
        <f>SUMIFS('D5'!AP$11:AP$4860,'D5'!$B$11:$B$4860,'A4.1'!$D11,'D5'!$BS$11:$BS$4860,"taip")</f>
        <v>0</v>
      </c>
      <c r="S11" s="54">
        <f>SUMIFS('D5'!AQ$11:AQ$4860,'D5'!$B$11:$B$4860,'A4.1'!$D11,'D5'!$BS$11:$BS$4860,"taip")</f>
        <v>0</v>
      </c>
      <c r="T11" s="54">
        <f>SUMIFS('D5'!AR$11:AR$4860,'D5'!$B$11:$B$4860,'A4.1'!$D11,'D5'!$BS$11:$BS$4860,"taip")</f>
        <v>0</v>
      </c>
      <c r="U11" s="54">
        <f>SUMIFS('D5'!AS$11:AS$4860,'D5'!$B$11:$B$4860,'A4.1'!$D11,'D5'!$BS$11:$BS$4860,"taip")</f>
        <v>0</v>
      </c>
      <c r="V11" s="54">
        <f>SUMIFS('D5'!AT13:AT4862,'D5'!$B$11:$B$4860,'A4.1'!$D11,'D5'!$BS$11:$BS$4860,"taip")</f>
        <v>0</v>
      </c>
      <c r="W11" s="54">
        <f>SUMIFS('D5'!AU13:AU4862,'D5'!$B$11:$B$4860,'A4.1'!$D11,'D5'!$BS$11:$BS$4860,"taip")</f>
        <v>0</v>
      </c>
      <c r="X11" s="54">
        <f>SUMIFS('D5'!AV13:AV4862,'D5'!$B$11:$B$4860,'A4.1'!$D11,'D5'!$BS$11:$BS$4860,"taip")</f>
        <v>0</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f>'VPS1'!C13</f>
        <v>0</v>
      </c>
      <c r="C12" s="257" t="str">
        <f>'VPS1'!D13</f>
        <v>Aplinkai palankaus smulkaus verslo kūrimas ir plėtra</v>
      </c>
      <c r="D12" s="54" t="str">
        <f>'VPS1'!J13</f>
        <v>ŠALČ-LEADER-20VVG-03-04</v>
      </c>
      <c r="E12" s="256">
        <f>'VPS2'!H12</f>
        <v>0</v>
      </c>
      <c r="F12" s="256">
        <f>'VPS2'!I12</f>
        <v>0</v>
      </c>
      <c r="G12" s="256">
        <f>'VPS2'!J12</f>
        <v>6</v>
      </c>
      <c r="H12" s="256">
        <f>'VPS2'!K12</f>
        <v>3</v>
      </c>
      <c r="I12" s="256">
        <f>'VPS2'!L12</f>
        <v>3</v>
      </c>
      <c r="J12" s="256">
        <f>'VPS2'!M12</f>
        <v>2568</v>
      </c>
      <c r="K12" s="256">
        <f>'VPS2'!N12</f>
        <v>0</v>
      </c>
      <c r="L12" s="256">
        <f>'VPS2'!O12</f>
        <v>0</v>
      </c>
      <c r="M12" s="256">
        <f>'VPS2'!P12</f>
        <v>0</v>
      </c>
      <c r="N12" s="256">
        <f>'VPS2'!Q12</f>
        <v>0</v>
      </c>
      <c r="O12" s="54">
        <f>SUMIFS('D5'!AM$11:AM$4860,'D5'!$B$11:$B$4860,'A4.1'!$D12,'D5'!$BQ$11:$BQ$4860,"taip")</f>
        <v>0</v>
      </c>
      <c r="P12" s="54">
        <f>SUMIFS('D5'!AN$11:AN$4860,'D5'!$B$11:$B$4860,'A4.1'!$D12,'D5'!$BS$11:$BS$4860,"taip")</f>
        <v>0</v>
      </c>
      <c r="Q12" s="54">
        <f>SUMIFS('D5'!AO$11:AO$4860,'D5'!$B$11:$B$4860,'A4.1'!$D12,'D5'!$BS$11:$BS$4860,"taip")</f>
        <v>0</v>
      </c>
      <c r="R12" s="54">
        <f>SUMIFS('D5'!AP$11:AP$4860,'D5'!$B$11:$B$4860,'A4.1'!$D12,'D5'!$BS$11:$BS$4860,"taip")</f>
        <v>0</v>
      </c>
      <c r="S12" s="54">
        <f>SUMIFS('D5'!AQ$11:AQ$4860,'D5'!$B$11:$B$4860,'A4.1'!$D12,'D5'!$BS$11:$BS$4860,"taip")</f>
        <v>0</v>
      </c>
      <c r="T12" s="54">
        <f>SUMIFS('D5'!AR$11:AR$4860,'D5'!$B$11:$B$4860,'A4.1'!$D12,'D5'!$BS$11:$BS$4860,"taip")</f>
        <v>0</v>
      </c>
      <c r="U12" s="54">
        <f>SUMIFS('D5'!AS$11:AS$4860,'D5'!$B$11:$B$4860,'A4.1'!$D12,'D5'!$BS$11:$BS$4860,"taip")</f>
        <v>0</v>
      </c>
      <c r="V12" s="54">
        <f>SUMIFS('D5'!AT14:AT4863,'D5'!$B$11:$B$4860,'A4.1'!$D12,'D5'!$BS$11:$BS$4860,"taip")</f>
        <v>0</v>
      </c>
      <c r="W12" s="54">
        <f>SUMIFS('D5'!AU14:AU4863,'D5'!$B$11:$B$4860,'A4.1'!$D12,'D5'!$BS$11:$BS$4860,"taip")</f>
        <v>0</v>
      </c>
      <c r="X12" s="54">
        <f>SUMIFS('D5'!AV14:AV4863,'D5'!$B$11:$B$4860,'A4.1'!$D12,'D5'!$BS$11:$BS$4860,"taip")</f>
        <v>0</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f>'VPS1'!C14</f>
        <v>0</v>
      </c>
      <c r="C13" s="257">
        <f>'VPS1'!D14</f>
        <v>0</v>
      </c>
      <c r="D13" s="54">
        <f>'VPS1'!J14</f>
        <v>0</v>
      </c>
      <c r="E13" s="256">
        <f>'VPS2'!H13</f>
        <v>0</v>
      </c>
      <c r="F13" s="256">
        <f>'VPS2'!I13</f>
        <v>0</v>
      </c>
      <c r="G13" s="256">
        <f>'VPS2'!J13</f>
        <v>0</v>
      </c>
      <c r="H13" s="256">
        <f>'VPS2'!K13</f>
        <v>0</v>
      </c>
      <c r="I13" s="256">
        <f>'VPS2'!L13</f>
        <v>0</v>
      </c>
      <c r="J13" s="256">
        <f>'VPS2'!M13</f>
        <v>0</v>
      </c>
      <c r="K13" s="256">
        <f>'VPS2'!N13</f>
        <v>0</v>
      </c>
      <c r="L13" s="256">
        <f>'VPS2'!O13</f>
        <v>0</v>
      </c>
      <c r="M13" s="256">
        <f>'VPS2'!P13</f>
        <v>0</v>
      </c>
      <c r="N13" s="256">
        <f>'VPS2'!Q13</f>
        <v>0</v>
      </c>
      <c r="O13" s="54">
        <f>SUMIFS('D5'!AM$11:AM$4860,'D5'!$B$11:$B$4860,'A4.1'!$D13,'D5'!$BQ$11:$BQ$4860,"taip")</f>
        <v>0</v>
      </c>
      <c r="P13" s="54">
        <f>SUMIFS('D5'!AN$11:AN$4860,'D5'!$B$11:$B$4860,'A4.1'!$D13,'D5'!$BS$11:$BS$4860,"taip")</f>
        <v>0</v>
      </c>
      <c r="Q13" s="54">
        <f>SUMIFS('D5'!AO$11:AO$4860,'D5'!$B$11:$B$4860,'A4.1'!$D13,'D5'!$BS$11:$BS$4860,"taip")</f>
        <v>0</v>
      </c>
      <c r="R13" s="54">
        <f>SUMIFS('D5'!AP$11:AP$4860,'D5'!$B$11:$B$4860,'A4.1'!$D13,'D5'!$BS$11:$BS$4860,"taip")</f>
        <v>0</v>
      </c>
      <c r="S13" s="54">
        <f>SUMIFS('D5'!AQ$11:AQ$4860,'D5'!$B$11:$B$4860,'A4.1'!$D13,'D5'!$BS$11:$BS$4860,"taip")</f>
        <v>0</v>
      </c>
      <c r="T13" s="54">
        <f>SUMIFS('D5'!AR$11:AR$4860,'D5'!$B$11:$B$4860,'A4.1'!$D13,'D5'!$BS$11:$BS$4860,"taip")</f>
        <v>0</v>
      </c>
      <c r="U13" s="54">
        <f>SUMIFS('D5'!AS$11:AS$4860,'D5'!$B$11:$B$4860,'A4.1'!$D13,'D5'!$BS$11:$BS$4860,"taip")</f>
        <v>0</v>
      </c>
      <c r="V13" s="54">
        <f>SUMIFS('D5'!AT15:AT4864,'D5'!$B$11:$B$4860,'A4.1'!$D13,'D5'!$BS$11:$BS$4860,"taip")</f>
        <v>0</v>
      </c>
      <c r="W13" s="54">
        <f>SUMIFS('D5'!AU15:AU4864,'D5'!$B$11:$B$4860,'A4.1'!$D13,'D5'!$BS$11:$BS$4860,"taip")</f>
        <v>0</v>
      </c>
      <c r="X13" s="54">
        <f>SUMIFS('D5'!AV15:AV4864,'D5'!$B$11:$B$4860,'A4.1'!$D13,'D5'!$BS$11:$BS$4860,"taip")</f>
        <v>0</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0</v>
      </c>
      <c r="L14" s="256">
        <f>'VPS2'!O14</f>
        <v>0</v>
      </c>
      <c r="M14" s="256">
        <f>'VPS2'!P14</f>
        <v>0</v>
      </c>
      <c r="N14" s="256">
        <f>'VPS2'!Q14</f>
        <v>0</v>
      </c>
      <c r="O14" s="54">
        <f>SUMIFS('D5'!AM$11:AM$4860,'D5'!$B$11:$B$4860,'A4.1'!$D14,'D5'!$BQ$11:$BQ$4860,"taip")</f>
        <v>0</v>
      </c>
      <c r="P14" s="54">
        <f>SUMIFS('D5'!AN$11:AN$4860,'D5'!$B$11:$B$4860,'A4.1'!$D14,'D5'!$BS$11:$BS$4860,"taip")</f>
        <v>0</v>
      </c>
      <c r="Q14" s="54">
        <f>SUMIFS('D5'!AO$11:AO$4860,'D5'!$B$11:$B$4860,'A4.1'!$D14,'D5'!$BS$11:$BS$4860,"taip")</f>
        <v>0</v>
      </c>
      <c r="R14" s="54">
        <f>SUMIFS('D5'!AP$11:AP$4860,'D5'!$B$11:$B$4860,'A4.1'!$D14,'D5'!$BS$11:$BS$4860,"taip")</f>
        <v>0</v>
      </c>
      <c r="S14" s="54">
        <f>SUMIFS('D5'!AQ$11:AQ$4860,'D5'!$B$11:$B$4860,'A4.1'!$D14,'D5'!$BS$11:$BS$4860,"taip")</f>
        <v>0</v>
      </c>
      <c r="T14" s="54">
        <f>SUMIFS('D5'!AR$11:AR$4860,'D5'!$B$11:$B$4860,'A4.1'!$D14,'D5'!$BS$11:$BS$4860,"taip")</f>
        <v>0</v>
      </c>
      <c r="U14" s="54">
        <f>SUMIFS('D5'!AS$11:AS$4860,'D5'!$B$11:$B$4860,'A4.1'!$D14,'D5'!$BS$11:$BS$4860,"taip")</f>
        <v>0</v>
      </c>
      <c r="V14" s="54">
        <f>SUMIFS('D5'!AT16:AT4865,'D5'!$B$11:$B$4860,'A4.1'!$D14,'D5'!$BS$11:$BS$4860,"taip")</f>
        <v>0</v>
      </c>
      <c r="W14" s="54">
        <f>SUMIFS('D5'!AU16:AU4865,'D5'!$B$11:$B$4860,'A4.1'!$D14,'D5'!$BS$11:$BS$4860,"taip")</f>
        <v>0</v>
      </c>
      <c r="X14" s="54">
        <f>SUMIFS('D5'!AV16:AV4865,'D5'!$B$11:$B$4860,'A4.1'!$D14,'D5'!$BS$11:$BS$4860,"taip")</f>
        <v>0</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SUMIFS('D5'!AM$11:AM$4860,'D5'!$B$11:$B$4860,'A4.1'!$D15,'D5'!$BQ$11:$BQ$4860,"taip")</f>
        <v>0</v>
      </c>
      <c r="P15" s="54">
        <f>SUMIFS('D5'!AN$11:AN$4860,'D5'!$B$11:$B$4860,'A4.1'!$D15,'D5'!$BS$11:$BS$4860,"taip")</f>
        <v>0</v>
      </c>
      <c r="Q15" s="54">
        <f>SUMIFS('D5'!AO$11:AO$4860,'D5'!$B$11:$B$4860,'A4.1'!$D15,'D5'!$BS$11:$BS$4860,"taip")</f>
        <v>0</v>
      </c>
      <c r="R15" s="54">
        <f>SUMIFS('D5'!AP$11:AP$4860,'D5'!$B$11:$B$4860,'A4.1'!$D15,'D5'!$BS$11:$BS$4860,"taip")</f>
        <v>0</v>
      </c>
      <c r="S15" s="54">
        <f>SUMIFS('D5'!AQ$11:AQ$4860,'D5'!$B$11:$B$4860,'A4.1'!$D15,'D5'!$BS$11:$BS$4860,"taip")</f>
        <v>0</v>
      </c>
      <c r="T15" s="54">
        <f>SUMIFS('D5'!AR$11:AR$4860,'D5'!$B$11:$B$4860,'A4.1'!$D15,'D5'!$BS$11:$BS$4860,"taip")</f>
        <v>0</v>
      </c>
      <c r="U15" s="54">
        <f>SUMIFS('D5'!AS$11:AS$4860,'D5'!$B$11:$B$4860,'A4.1'!$D15,'D5'!$BS$11:$BS$4860,"taip")</f>
        <v>0</v>
      </c>
      <c r="V15" s="54">
        <f>SUMIFS('D5'!AT17:AT4866,'D5'!$B$11:$B$4860,'A4.1'!$D15,'D5'!$BS$11:$BS$4860,"taip")</f>
        <v>0</v>
      </c>
      <c r="W15" s="54">
        <f>SUMIFS('D5'!AU17:AU4866,'D5'!$B$11:$B$4860,'A4.1'!$D15,'D5'!$BS$11:$BS$4860,"taip")</f>
        <v>0</v>
      </c>
      <c r="X15" s="54">
        <f>SUMIFS('D5'!AV17:AV4866,'D5'!$B$11:$B$4860,'A4.1'!$D15,'D5'!$BS$11:$BS$4860,"taip")</f>
        <v>0</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SUMIFS('D5'!AM$11:AM$4860,'D5'!$B$11:$B$4860,'A4.1'!$D16,'D5'!$BQ$11:$BQ$4860,"taip")</f>
        <v>0</v>
      </c>
      <c r="P16" s="54">
        <f>SUMIFS('D5'!AN$11:AN$4860,'D5'!$B$11:$B$4860,'A4.1'!$D16,'D5'!$BS$11:$BS$4860,"taip")</f>
        <v>0</v>
      </c>
      <c r="Q16" s="54">
        <f>SUMIFS('D5'!AO$11:AO$4860,'D5'!$B$11:$B$4860,'A4.1'!$D16,'D5'!$BS$11:$BS$4860,"taip")</f>
        <v>0</v>
      </c>
      <c r="R16" s="54">
        <f>SUMIFS('D5'!AP$11:AP$4860,'D5'!$B$11:$B$4860,'A4.1'!$D16,'D5'!$BS$11:$BS$4860,"taip")</f>
        <v>0</v>
      </c>
      <c r="S16" s="54">
        <f>SUMIFS('D5'!AQ$11:AQ$4860,'D5'!$B$11:$B$4860,'A4.1'!$D16,'D5'!$BS$11:$BS$4860,"taip")</f>
        <v>0</v>
      </c>
      <c r="T16" s="54">
        <f>SUMIFS('D5'!AR$11:AR$4860,'D5'!$B$11:$B$4860,'A4.1'!$D16,'D5'!$BS$11:$BS$4860,"taip")</f>
        <v>0</v>
      </c>
      <c r="U16" s="54">
        <f>SUMIFS('D5'!AS$11:AS$4860,'D5'!$B$11:$B$4860,'A4.1'!$D16,'D5'!$BS$11:$BS$4860,"taip")</f>
        <v>0</v>
      </c>
      <c r="V16" s="54">
        <f>SUMIFS('D5'!AT18:AT4867,'D5'!$B$11:$B$4860,'A4.1'!$D16,'D5'!$BS$11:$BS$4860,"taip")</f>
        <v>0</v>
      </c>
      <c r="W16" s="54">
        <f>SUMIFS('D5'!AU18:AU4867,'D5'!$B$11:$B$4860,'A4.1'!$D16,'D5'!$BS$11:$BS$4860,"taip")</f>
        <v>0</v>
      </c>
      <c r="X16" s="54">
        <f>SUMIFS('D5'!AV18:AV4867,'D5'!$B$11:$B$4860,'A4.1'!$D16,'D5'!$BS$11:$BS$4860,"taip")</f>
        <v>0</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SUMIFS('D5'!AM$11:AM$4860,'D5'!$B$11:$B$4860,'A4.1'!$D17,'D5'!$BQ$11:$BQ$4860,"taip")</f>
        <v>0</v>
      </c>
      <c r="P17" s="54">
        <f>SUMIFS('D5'!AN$11:AN$4860,'D5'!$B$11:$B$4860,'A4.1'!$D17,'D5'!$BS$11:$BS$4860,"taip")</f>
        <v>0</v>
      </c>
      <c r="Q17" s="54">
        <f>SUMIFS('D5'!AO$11:AO$4860,'D5'!$B$11:$B$4860,'A4.1'!$D17,'D5'!$BS$11:$BS$4860,"taip")</f>
        <v>0</v>
      </c>
      <c r="R17" s="54">
        <f>SUMIFS('D5'!AP$11:AP$4860,'D5'!$B$11:$B$4860,'A4.1'!$D17,'D5'!$BS$11:$BS$4860,"taip")</f>
        <v>0</v>
      </c>
      <c r="S17" s="54">
        <f>SUMIFS('D5'!AQ$11:AQ$4860,'D5'!$B$11:$B$4860,'A4.1'!$D17,'D5'!$BS$11:$BS$4860,"taip")</f>
        <v>0</v>
      </c>
      <c r="T17" s="54">
        <f>SUMIFS('D5'!AR$11:AR$4860,'D5'!$B$11:$B$4860,'A4.1'!$D17,'D5'!$BS$11:$BS$4860,"taip")</f>
        <v>0</v>
      </c>
      <c r="U17" s="54">
        <f>SUMIFS('D5'!AS$11:AS$4860,'D5'!$B$11:$B$4860,'A4.1'!$D17,'D5'!$BS$11:$BS$4860,"taip")</f>
        <v>0</v>
      </c>
      <c r="V17" s="54">
        <f>SUMIFS('D5'!AT19:AT4868,'D5'!$B$11:$B$4860,'A4.1'!$D17,'D5'!$BS$11:$BS$4860,"taip")</f>
        <v>0</v>
      </c>
      <c r="W17" s="54">
        <f>SUMIFS('D5'!AU19:AU4868,'D5'!$B$11:$B$4860,'A4.1'!$D17,'D5'!$BS$11:$BS$4860,"taip")</f>
        <v>0</v>
      </c>
      <c r="X17" s="54">
        <f>SUMIFS('D5'!AV19:AV4868,'D5'!$B$11:$B$4860,'A4.1'!$D17,'D5'!$BS$11:$BS$4860,"taip")</f>
        <v>0</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SUMIFS('D5'!AM$11:AM$4860,'D5'!$B$11:$B$4860,'A4.1'!$D18,'D5'!$BQ$11:$BQ$4860,"taip")</f>
        <v>0</v>
      </c>
      <c r="P18" s="54">
        <f>SUMIFS('D5'!AN$11:AN$4860,'D5'!$B$11:$B$4860,'A4.1'!$D18,'D5'!$BS$11:$BS$4860,"taip")</f>
        <v>0</v>
      </c>
      <c r="Q18" s="54">
        <f>SUMIFS('D5'!AO$11:AO$4860,'D5'!$B$11:$B$4860,'A4.1'!$D18,'D5'!$BS$11:$BS$4860,"taip")</f>
        <v>0</v>
      </c>
      <c r="R18" s="54">
        <f>SUMIFS('D5'!AP$11:AP$4860,'D5'!$B$11:$B$4860,'A4.1'!$D18,'D5'!$BS$11:$BS$4860,"taip")</f>
        <v>0</v>
      </c>
      <c r="S18" s="54">
        <f>SUMIFS('D5'!AQ$11:AQ$4860,'D5'!$B$11:$B$4860,'A4.1'!$D18,'D5'!$BS$11:$BS$4860,"taip")</f>
        <v>0</v>
      </c>
      <c r="T18" s="54">
        <f>SUMIFS('D5'!AR$11:AR$4860,'D5'!$B$11:$B$4860,'A4.1'!$D18,'D5'!$BS$11:$BS$4860,"taip")</f>
        <v>0</v>
      </c>
      <c r="U18" s="54">
        <f>SUMIFS('D5'!AS$11:AS$4860,'D5'!$B$11:$B$4860,'A4.1'!$D18,'D5'!$BS$11:$BS$4860,"taip")</f>
        <v>0</v>
      </c>
      <c r="V18" s="54">
        <f>SUMIFS('D5'!AT20:AT4869,'D5'!$B$11:$B$4860,'A4.1'!$D18,'D5'!$BS$11:$BS$4860,"taip")</f>
        <v>0</v>
      </c>
      <c r="W18" s="54">
        <f>SUMIFS('D5'!AU20:AU4869,'D5'!$B$11:$B$4860,'A4.1'!$D18,'D5'!$BS$11:$BS$4860,"taip")</f>
        <v>0</v>
      </c>
      <c r="X18" s="54">
        <f>SUMIFS('D5'!AV20:AV4869,'D5'!$B$11:$B$4860,'A4.1'!$D18,'D5'!$BS$11:$BS$4860,"taip")</f>
        <v>0</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SUMIFS('D5'!AM$11:AM$4860,'D5'!$B$11:$B$4860,'A4.1'!$D19,'D5'!$BQ$11:$BQ$4860,"taip")</f>
        <v>0</v>
      </c>
      <c r="P19" s="54">
        <f>SUMIFS('D5'!AN$11:AN$4860,'D5'!$B$11:$B$4860,'A4.1'!$D19,'D5'!$BS$11:$BS$4860,"taip")</f>
        <v>0</v>
      </c>
      <c r="Q19" s="54">
        <f>SUMIFS('D5'!AO$11:AO$4860,'D5'!$B$11:$B$4860,'A4.1'!$D19,'D5'!$BS$11:$BS$4860,"taip")</f>
        <v>0</v>
      </c>
      <c r="R19" s="54">
        <f>SUMIFS('D5'!AP$11:AP$4860,'D5'!$B$11:$B$4860,'A4.1'!$D19,'D5'!$BS$11:$BS$4860,"taip")</f>
        <v>0</v>
      </c>
      <c r="S19" s="54">
        <f>SUMIFS('D5'!AQ$11:AQ$4860,'D5'!$B$11:$B$4860,'A4.1'!$D19,'D5'!$BS$11:$BS$4860,"taip")</f>
        <v>0</v>
      </c>
      <c r="T19" s="54">
        <f>SUMIFS('D5'!AR$11:AR$4860,'D5'!$B$11:$B$4860,'A4.1'!$D19,'D5'!$BS$11:$BS$4860,"taip")</f>
        <v>0</v>
      </c>
      <c r="U19" s="54">
        <f>SUMIFS('D5'!AS$11:AS$4860,'D5'!$B$11:$B$4860,'A4.1'!$D19,'D5'!$BS$11:$BS$4860,"taip")</f>
        <v>0</v>
      </c>
      <c r="V19" s="54">
        <f>SUMIFS('D5'!AT21:AT4870,'D5'!$B$11:$B$4860,'A4.1'!$D19,'D5'!$BS$11:$BS$4860,"taip")</f>
        <v>0</v>
      </c>
      <c r="W19" s="54">
        <f>SUMIFS('D5'!AU21:AU4870,'D5'!$B$11:$B$4860,'A4.1'!$D19,'D5'!$BS$11:$BS$4860,"taip")</f>
        <v>0</v>
      </c>
      <c r="X19" s="54">
        <f>SUMIFS('D5'!AV21:AV4870,'D5'!$B$11:$B$4860,'A4.1'!$D19,'D5'!$BS$11:$BS$4860,"taip")</f>
        <v>0</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SUMIFS('D5'!AM$11:AM$4860,'D5'!$B$11:$B$4860,'A4.1'!$D20,'D5'!$BQ$11:$BQ$4860,"taip")</f>
        <v>0</v>
      </c>
      <c r="P20" s="54">
        <f>SUMIFS('D5'!AN$11:AN$4860,'D5'!$B$11:$B$4860,'A4.1'!$D20,'D5'!$BS$11:$BS$4860,"taip")</f>
        <v>0</v>
      </c>
      <c r="Q20" s="54">
        <f>SUMIFS('D5'!AO$11:AO$4860,'D5'!$B$11:$B$4860,'A4.1'!$D20,'D5'!$BS$11:$BS$4860,"taip")</f>
        <v>0</v>
      </c>
      <c r="R20" s="54">
        <f>SUMIFS('D5'!AP$11:AP$4860,'D5'!$B$11:$B$4860,'A4.1'!$D20,'D5'!$BS$11:$BS$4860,"taip")</f>
        <v>0</v>
      </c>
      <c r="S20" s="54">
        <f>SUMIFS('D5'!AQ$11:AQ$4860,'D5'!$B$11:$B$4860,'A4.1'!$D20,'D5'!$BS$11:$BS$4860,"taip")</f>
        <v>0</v>
      </c>
      <c r="T20" s="54">
        <f>SUMIFS('D5'!AR$11:AR$4860,'D5'!$B$11:$B$4860,'A4.1'!$D20,'D5'!$BS$11:$BS$4860,"taip")</f>
        <v>0</v>
      </c>
      <c r="U20" s="54">
        <f>SUMIFS('D5'!AS$11:AS$4860,'D5'!$B$11:$B$4860,'A4.1'!$D20,'D5'!$BS$11:$BS$4860,"taip")</f>
        <v>0</v>
      </c>
      <c r="V20" s="54">
        <f>SUMIFS('D5'!AT22:AT4871,'D5'!$B$11:$B$4860,'A4.1'!$D20,'D5'!$BS$11:$BS$4860,"taip")</f>
        <v>0</v>
      </c>
      <c r="W20" s="54">
        <f>SUMIFS('D5'!AU22:AU4871,'D5'!$B$11:$B$4860,'A4.1'!$D20,'D5'!$BS$11:$BS$4860,"taip")</f>
        <v>0</v>
      </c>
      <c r="X20" s="54">
        <f>SUMIFS('D5'!AV22:AV4871,'D5'!$B$11:$B$4860,'A4.1'!$D20,'D5'!$BS$11:$BS$4860,"taip")</f>
        <v>0</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SUMIFS('D5'!AM$11:AM$4860,'D5'!$B$11:$B$4860,'A4.1'!$D21,'D5'!$BQ$11:$BQ$4860,"taip")</f>
        <v>0</v>
      </c>
      <c r="P21" s="54">
        <f>SUMIFS('D5'!AN$11:AN$4860,'D5'!$B$11:$B$4860,'A4.1'!$D21,'D5'!$BS$11:$BS$4860,"taip")</f>
        <v>0</v>
      </c>
      <c r="Q21" s="54">
        <f>SUMIFS('D5'!AO$11:AO$4860,'D5'!$B$11:$B$4860,'A4.1'!$D21,'D5'!$BS$11:$BS$4860,"taip")</f>
        <v>0</v>
      </c>
      <c r="R21" s="54">
        <f>SUMIFS('D5'!AP$11:AP$4860,'D5'!$B$11:$B$4860,'A4.1'!$D21,'D5'!$BS$11:$BS$4860,"taip")</f>
        <v>0</v>
      </c>
      <c r="S21" s="54">
        <f>SUMIFS('D5'!AQ$11:AQ$4860,'D5'!$B$11:$B$4860,'A4.1'!$D21,'D5'!$BS$11:$BS$4860,"taip")</f>
        <v>0</v>
      </c>
      <c r="T21" s="54">
        <f>SUMIFS('D5'!AR$11:AR$4860,'D5'!$B$11:$B$4860,'A4.1'!$D21,'D5'!$BS$11:$BS$4860,"taip")</f>
        <v>0</v>
      </c>
      <c r="U21" s="54">
        <f>SUMIFS('D5'!AS$11:AS$4860,'D5'!$B$11:$B$4860,'A4.1'!$D21,'D5'!$BS$11:$BS$4860,"taip")</f>
        <v>0</v>
      </c>
      <c r="V21" s="54">
        <f>SUMIFS('D5'!AT23:AT4872,'D5'!$B$11:$B$4860,'A4.1'!$D21,'D5'!$BS$11:$BS$4860,"taip")</f>
        <v>0</v>
      </c>
      <c r="W21" s="54">
        <f>SUMIFS('D5'!AU23:AU4872,'D5'!$B$11:$B$4860,'A4.1'!$D21,'D5'!$BS$11:$BS$4860,"taip")</f>
        <v>0</v>
      </c>
      <c r="X21" s="54">
        <f>SUMIFS('D5'!AV23:AV4872,'D5'!$B$11:$B$4860,'A4.1'!$D21,'D5'!$BS$11:$BS$4860,"taip")</f>
        <v>0</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SUMIFS('D5'!AM$11:AM$4860,'D5'!$B$11:$B$4860,'A4.1'!$D22,'D5'!$BQ$11:$BQ$4860,"taip")</f>
        <v>0</v>
      </c>
      <c r="P22" s="54">
        <f>SUMIFS('D5'!AN$11:AN$4860,'D5'!$B$11:$B$4860,'A4.1'!$D22,'D5'!$BS$11:$BS$4860,"taip")</f>
        <v>0</v>
      </c>
      <c r="Q22" s="54">
        <f>SUMIFS('D5'!AO$11:AO$4860,'D5'!$B$11:$B$4860,'A4.1'!$D22,'D5'!$BS$11:$BS$4860,"taip")</f>
        <v>0</v>
      </c>
      <c r="R22" s="54">
        <f>SUMIFS('D5'!AP$11:AP$4860,'D5'!$B$11:$B$4860,'A4.1'!$D22,'D5'!$BS$11:$BS$4860,"taip")</f>
        <v>0</v>
      </c>
      <c r="S22" s="54">
        <f>SUMIFS('D5'!AQ$11:AQ$4860,'D5'!$B$11:$B$4860,'A4.1'!$D22,'D5'!$BS$11:$BS$4860,"taip")</f>
        <v>0</v>
      </c>
      <c r="T22" s="54">
        <f>SUMIFS('D5'!AR$11:AR$4860,'D5'!$B$11:$B$4860,'A4.1'!$D22,'D5'!$BS$11:$BS$4860,"taip")</f>
        <v>0</v>
      </c>
      <c r="U22" s="54">
        <f>SUMIFS('D5'!AS$11:AS$4860,'D5'!$B$11:$B$4860,'A4.1'!$D22,'D5'!$BS$11:$BS$4860,"taip")</f>
        <v>0</v>
      </c>
      <c r="V22" s="54">
        <f>SUMIFS('D5'!AT24:AT4873,'D5'!$B$11:$B$4860,'A4.1'!$D22,'D5'!$BS$11:$BS$4860,"taip")</f>
        <v>0</v>
      </c>
      <c r="W22" s="54">
        <f>SUMIFS('D5'!AU24:AU4873,'D5'!$B$11:$B$4860,'A4.1'!$D22,'D5'!$BS$11:$BS$4860,"taip")</f>
        <v>0</v>
      </c>
      <c r="X22" s="54">
        <f>SUMIFS('D5'!AV24:AV4873,'D5'!$B$11:$B$4860,'A4.1'!$D22,'D5'!$BS$11:$BS$4860,"taip")</f>
        <v>0</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SUMIFS('D5'!AM$11:AM$4860,'D5'!$B$11:$B$4860,'A4.1'!$D23,'D5'!$BQ$11:$BQ$4860,"taip")</f>
        <v>0</v>
      </c>
      <c r="P23" s="54">
        <f>SUMIFS('D5'!AN$11:AN$4860,'D5'!$B$11:$B$4860,'A4.1'!$D23,'D5'!$BS$11:$BS$4860,"taip")</f>
        <v>0</v>
      </c>
      <c r="Q23" s="54">
        <f>SUMIFS('D5'!AO$11:AO$4860,'D5'!$B$11:$B$4860,'A4.1'!$D23,'D5'!$BS$11:$BS$4860,"taip")</f>
        <v>0</v>
      </c>
      <c r="R23" s="54">
        <f>SUMIFS('D5'!AP$11:AP$4860,'D5'!$B$11:$B$4860,'A4.1'!$D23,'D5'!$BS$11:$BS$4860,"taip")</f>
        <v>0</v>
      </c>
      <c r="S23" s="54">
        <f>SUMIFS('D5'!AQ$11:AQ$4860,'D5'!$B$11:$B$4860,'A4.1'!$D23,'D5'!$BS$11:$BS$4860,"taip")</f>
        <v>0</v>
      </c>
      <c r="T23" s="54">
        <f>SUMIFS('D5'!AR$11:AR$4860,'D5'!$B$11:$B$4860,'A4.1'!$D23,'D5'!$BS$11:$BS$4860,"taip")</f>
        <v>0</v>
      </c>
      <c r="U23" s="54">
        <f>SUMIFS('D5'!AS$11:AS$4860,'D5'!$B$11:$B$4860,'A4.1'!$D23,'D5'!$BS$11:$BS$4860,"taip")</f>
        <v>0</v>
      </c>
      <c r="V23" s="54">
        <f>SUMIFS('D5'!AT25:AT4874,'D5'!$B$11:$B$4860,'A4.1'!$D23,'D5'!$BS$11:$BS$4860,"taip")</f>
        <v>0</v>
      </c>
      <c r="W23" s="54">
        <f>SUMIFS('D5'!AU25:AU4874,'D5'!$B$11:$B$4860,'A4.1'!$D23,'D5'!$BS$11:$BS$4860,"taip")</f>
        <v>0</v>
      </c>
      <c r="X23" s="54">
        <f>SUMIFS('D5'!AV25:AV4874,'D5'!$B$11:$B$4860,'A4.1'!$D23,'D5'!$BS$11:$BS$4860,"taip")</f>
        <v>0</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SUMIFS('D5'!AM$11:AM$4860,'D5'!$B$11:$B$4860,'A4.1'!$D24,'D5'!$BQ$11:$BQ$4860,"taip")</f>
        <v>0</v>
      </c>
      <c r="P24" s="54">
        <f>SUMIFS('D5'!AN$11:AN$4860,'D5'!$B$11:$B$4860,'A4.1'!$D24,'D5'!$BS$11:$BS$4860,"taip")</f>
        <v>0</v>
      </c>
      <c r="Q24" s="54">
        <f>SUMIFS('D5'!AO$11:AO$4860,'D5'!$B$11:$B$4860,'A4.1'!$D24,'D5'!$BS$11:$BS$4860,"taip")</f>
        <v>0</v>
      </c>
      <c r="R24" s="54">
        <f>SUMIFS('D5'!AP$11:AP$4860,'D5'!$B$11:$B$4860,'A4.1'!$D24,'D5'!$BS$11:$BS$4860,"taip")</f>
        <v>0</v>
      </c>
      <c r="S24" s="54">
        <f>SUMIFS('D5'!AQ$11:AQ$4860,'D5'!$B$11:$B$4860,'A4.1'!$D24,'D5'!$BS$11:$BS$4860,"taip")</f>
        <v>0</v>
      </c>
      <c r="T24" s="54">
        <f>SUMIFS('D5'!AR$11:AR$4860,'D5'!$B$11:$B$4860,'A4.1'!$D24,'D5'!$BS$11:$BS$4860,"taip")</f>
        <v>0</v>
      </c>
      <c r="U24" s="54">
        <f>SUMIFS('D5'!AS$11:AS$4860,'D5'!$B$11:$B$4860,'A4.1'!$D24,'D5'!$BS$11:$BS$4860,"taip")</f>
        <v>0</v>
      </c>
      <c r="V24" s="54">
        <f>SUMIFS('D5'!AT26:AT4875,'D5'!$B$11:$B$4860,'A4.1'!$D24,'D5'!$BS$11:$BS$4860,"taip")</f>
        <v>0</v>
      </c>
      <c r="W24" s="54">
        <f>SUMIFS('D5'!AU26:AU4875,'D5'!$B$11:$B$4860,'A4.1'!$D24,'D5'!$BS$11:$BS$4860,"taip")</f>
        <v>0</v>
      </c>
      <c r="X24" s="54">
        <f>SUMIFS('D5'!AV26:AV4875,'D5'!$B$11:$B$4860,'A4.1'!$D24,'D5'!$BS$11:$BS$4860,"taip")</f>
        <v>0</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SUMIFS('D5'!AM$11:AM$4860,'D5'!$B$11:$B$4860,'A4.1'!$D25,'D5'!$BQ$11:$BQ$4860,"taip")</f>
        <v>0</v>
      </c>
      <c r="P25" s="54">
        <f>SUMIFS('D5'!AN$11:AN$4860,'D5'!$B$11:$B$4860,'A4.1'!$D25,'D5'!$BS$11:$BS$4860,"taip")</f>
        <v>0</v>
      </c>
      <c r="Q25" s="54">
        <f>SUMIFS('D5'!AO$11:AO$4860,'D5'!$B$11:$B$4860,'A4.1'!$D25,'D5'!$BS$11:$BS$4860,"taip")</f>
        <v>0</v>
      </c>
      <c r="R25" s="54">
        <f>SUMIFS('D5'!AP$11:AP$4860,'D5'!$B$11:$B$4860,'A4.1'!$D25,'D5'!$BS$11:$BS$4860,"taip")</f>
        <v>0</v>
      </c>
      <c r="S25" s="54">
        <f>SUMIFS('D5'!AQ$11:AQ$4860,'D5'!$B$11:$B$4860,'A4.1'!$D25,'D5'!$BS$11:$BS$4860,"taip")</f>
        <v>0</v>
      </c>
      <c r="T25" s="54">
        <f>SUMIFS('D5'!AR$11:AR$4860,'D5'!$B$11:$B$4860,'A4.1'!$D25,'D5'!$BS$11:$BS$4860,"taip")</f>
        <v>0</v>
      </c>
      <c r="U25" s="54">
        <f>SUMIFS('D5'!AS$11:AS$4860,'D5'!$B$11:$B$4860,'A4.1'!$D25,'D5'!$BS$11:$BS$4860,"taip")</f>
        <v>0</v>
      </c>
      <c r="V25" s="54">
        <f>SUMIFS('D5'!AT27:AT4876,'D5'!$B$11:$B$4860,'A4.1'!$D25,'D5'!$BS$11:$BS$4860,"taip")</f>
        <v>0</v>
      </c>
      <c r="W25" s="54">
        <f>SUMIFS('D5'!AU27:AU4876,'D5'!$B$11:$B$4860,'A4.1'!$D25,'D5'!$BS$11:$BS$4860,"taip")</f>
        <v>0</v>
      </c>
      <c r="X25" s="54">
        <f>SUMIFS('D5'!AV27:AV4876,'D5'!$B$11:$B$4860,'A4.1'!$D25,'D5'!$BS$11:$BS$4860,"taip")</f>
        <v>0</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SUMIFS('D5'!AM$11:AM$4860,'D5'!$B$11:$B$4860,'A4.1'!$D26,'D5'!$BQ$11:$BQ$4860,"taip")</f>
        <v>0</v>
      </c>
      <c r="P26" s="54">
        <f>SUMIFS('D5'!AN$11:AN$4860,'D5'!$B$11:$B$4860,'A4.1'!$D26,'D5'!$BS$11:$BS$4860,"taip")</f>
        <v>0</v>
      </c>
      <c r="Q26" s="54">
        <f>SUMIFS('D5'!AO$11:AO$4860,'D5'!$B$11:$B$4860,'A4.1'!$D26,'D5'!$BS$11:$BS$4860,"taip")</f>
        <v>0</v>
      </c>
      <c r="R26" s="54">
        <f>SUMIFS('D5'!AP$11:AP$4860,'D5'!$B$11:$B$4860,'A4.1'!$D26,'D5'!$BS$11:$BS$4860,"taip")</f>
        <v>0</v>
      </c>
      <c r="S26" s="54">
        <f>SUMIFS('D5'!AQ$11:AQ$4860,'D5'!$B$11:$B$4860,'A4.1'!$D26,'D5'!$BS$11:$BS$4860,"taip")</f>
        <v>0</v>
      </c>
      <c r="T26" s="54">
        <f>SUMIFS('D5'!AR$11:AR$4860,'D5'!$B$11:$B$4860,'A4.1'!$D26,'D5'!$BS$11:$BS$4860,"taip")</f>
        <v>0</v>
      </c>
      <c r="U26" s="54">
        <f>SUMIFS('D5'!AS$11:AS$4860,'D5'!$B$11:$B$4860,'A4.1'!$D26,'D5'!$BS$11:$BS$4860,"taip")</f>
        <v>0</v>
      </c>
      <c r="V26" s="54">
        <f>SUMIFS('D5'!AT28:AT4877,'D5'!$B$11:$B$4860,'A4.1'!$D26,'D5'!$BS$11:$BS$4860,"taip")</f>
        <v>0</v>
      </c>
      <c r="W26" s="54">
        <f>SUMIFS('D5'!AU28:AU4877,'D5'!$B$11:$B$4860,'A4.1'!$D26,'D5'!$BS$11:$BS$4860,"taip")</f>
        <v>0</v>
      </c>
      <c r="X26" s="54">
        <f>SUMIFS('D5'!AV28:AV4877,'D5'!$B$11:$B$4860,'A4.1'!$D26,'D5'!$BS$11:$BS$4860,"taip")</f>
        <v>0</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SUMIFS('D5'!AM$11:AM$4860,'D5'!$B$11:$B$4860,'A4.1'!$D27,'D5'!$BQ$11:$BQ$4860,"taip")</f>
        <v>0</v>
      </c>
      <c r="P27" s="54">
        <f>SUMIFS('D5'!AN$11:AN$4860,'D5'!$B$11:$B$4860,'A4.1'!$D27,'D5'!$BS$11:$BS$4860,"taip")</f>
        <v>0</v>
      </c>
      <c r="Q27" s="54">
        <f>SUMIFS('D5'!AO$11:AO$4860,'D5'!$B$11:$B$4860,'A4.1'!$D27,'D5'!$BS$11:$BS$4860,"taip")</f>
        <v>0</v>
      </c>
      <c r="R27" s="54">
        <f>SUMIFS('D5'!AP$11:AP$4860,'D5'!$B$11:$B$4860,'A4.1'!$D27,'D5'!$BS$11:$BS$4860,"taip")</f>
        <v>0</v>
      </c>
      <c r="S27" s="54">
        <f>SUMIFS('D5'!AQ$11:AQ$4860,'D5'!$B$11:$B$4860,'A4.1'!$D27,'D5'!$BS$11:$BS$4860,"taip")</f>
        <v>0</v>
      </c>
      <c r="T27" s="54">
        <f>SUMIFS('D5'!AR$11:AR$4860,'D5'!$B$11:$B$4860,'A4.1'!$D27,'D5'!$BS$11:$BS$4860,"taip")</f>
        <v>0</v>
      </c>
      <c r="U27" s="54">
        <f>SUMIFS('D5'!AS$11:AS$4860,'D5'!$B$11:$B$4860,'A4.1'!$D27,'D5'!$BS$11:$BS$4860,"taip")</f>
        <v>0</v>
      </c>
      <c r="V27" s="54">
        <f>SUMIFS('D5'!AT29:AT4878,'D5'!$B$11:$B$4860,'A4.1'!$D27,'D5'!$BS$11:$BS$4860,"taip")</f>
        <v>0</v>
      </c>
      <c r="W27" s="54">
        <f>SUMIFS('D5'!AU29:AU4878,'D5'!$B$11:$B$4860,'A4.1'!$D27,'D5'!$BS$11:$BS$4860,"taip")</f>
        <v>0</v>
      </c>
      <c r="X27" s="54">
        <f>SUMIFS('D5'!AV29:AV4878,'D5'!$B$11:$B$4860,'A4.1'!$D27,'D5'!$BS$11:$BS$4860,"taip")</f>
        <v>0</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SUMIFS('D5'!AM$11:AM$4860,'D5'!$B$11:$B$4860,'A4.1'!$D28,'D5'!$BQ$11:$BQ$4860,"taip")</f>
        <v>0</v>
      </c>
      <c r="P28" s="54">
        <f>SUMIFS('D5'!AN$11:AN$4860,'D5'!$B$11:$B$4860,'A4.1'!$D28,'D5'!$BS$11:$BS$4860,"taip")</f>
        <v>0</v>
      </c>
      <c r="Q28" s="54">
        <f>SUMIFS('D5'!AO$11:AO$4860,'D5'!$B$11:$B$4860,'A4.1'!$D28,'D5'!$BS$11:$BS$4860,"taip")</f>
        <v>0</v>
      </c>
      <c r="R28" s="54">
        <f>SUMIFS('D5'!AP$11:AP$4860,'D5'!$B$11:$B$4860,'A4.1'!$D28,'D5'!$BS$11:$BS$4860,"taip")</f>
        <v>0</v>
      </c>
      <c r="S28" s="54">
        <f>SUMIFS('D5'!AQ$11:AQ$4860,'D5'!$B$11:$B$4860,'A4.1'!$D28,'D5'!$BS$11:$BS$4860,"taip")</f>
        <v>0</v>
      </c>
      <c r="T28" s="54">
        <f>SUMIFS('D5'!AR$11:AR$4860,'D5'!$B$11:$B$4860,'A4.1'!$D28,'D5'!$BS$11:$BS$4860,"taip")</f>
        <v>0</v>
      </c>
      <c r="U28" s="54">
        <f>SUMIFS('D5'!AS$11:AS$4860,'D5'!$B$11:$B$4860,'A4.1'!$D28,'D5'!$BS$11:$BS$4860,"taip")</f>
        <v>0</v>
      </c>
      <c r="V28" s="54">
        <f>SUMIFS('D5'!AT30:AT4879,'D5'!$B$11:$B$4860,'A4.1'!$D28,'D5'!$BS$11:$BS$4860,"taip")</f>
        <v>0</v>
      </c>
      <c r="W28" s="54">
        <f>SUMIFS('D5'!AU30:AU4879,'D5'!$B$11:$B$4860,'A4.1'!$D28,'D5'!$BS$11:$BS$4860,"taip")</f>
        <v>0</v>
      </c>
      <c r="X28" s="54">
        <f>SUMIFS('D5'!AV30:AV4879,'D5'!$B$11:$B$4860,'A4.1'!$D28,'D5'!$BS$11:$BS$4860,"taip")</f>
        <v>0</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8"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9" workbookViewId="0">
      <selection activeCell="B21" sqref="B21:P21"/>
    </sheetView>
  </sheetViews>
  <sheetFormatPr defaultRowHeight="14.4" x14ac:dyDescent="0.3"/>
  <cols>
    <col min="1" max="1" width="16.6640625" customWidth="1"/>
    <col min="2" max="8" width="10.6640625" customWidth="1"/>
    <col min="16" max="16" width="12.6640625" bestFit="1" customWidth="1"/>
    <col min="17" max="22" width="12.33203125" customWidth="1"/>
  </cols>
  <sheetData>
    <row r="1" spans="1:22" ht="20.399999999999999" x14ac:dyDescent="0.3">
      <c r="A1" s="321"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70" customFormat="1" x14ac:dyDescent="0.3">
      <c r="A3" s="333" t="s">
        <v>613</v>
      </c>
      <c r="B3" s="332" t="s">
        <v>688</v>
      </c>
      <c r="C3" s="369"/>
      <c r="D3" s="369"/>
      <c r="E3" s="369"/>
      <c r="F3" s="369"/>
      <c r="G3" s="369"/>
      <c r="H3" s="369"/>
      <c r="I3" s="369"/>
      <c r="J3" s="369"/>
      <c r="K3" s="369"/>
      <c r="L3" s="369"/>
      <c r="M3" s="369"/>
      <c r="N3" s="369"/>
      <c r="O3" s="369"/>
      <c r="P3" s="369"/>
      <c r="Q3" s="369"/>
      <c r="R3" s="369"/>
      <c r="S3" s="369"/>
      <c r="T3" s="369"/>
      <c r="U3" s="369"/>
      <c r="V3" s="369"/>
    </row>
    <row r="4" spans="1:22" s="370" customFormat="1" x14ac:dyDescent="0.3">
      <c r="A4" s="333" t="s">
        <v>615</v>
      </c>
      <c r="B4" s="332" t="s">
        <v>689</v>
      </c>
      <c r="C4" s="331"/>
      <c r="D4" s="331"/>
      <c r="E4" s="331"/>
      <c r="F4" s="331"/>
      <c r="G4" s="331"/>
      <c r="H4" s="331"/>
      <c r="I4" s="369"/>
      <c r="J4" s="331"/>
      <c r="K4" s="331"/>
      <c r="L4" s="331"/>
      <c r="M4" s="331"/>
      <c r="N4" s="331"/>
      <c r="O4" s="331"/>
      <c r="P4" s="331"/>
      <c r="Q4" s="331"/>
      <c r="R4" s="331"/>
      <c r="S4" s="331"/>
      <c r="T4" s="331"/>
      <c r="U4" s="331"/>
      <c r="V4" s="331"/>
    </row>
    <row r="5" spans="1:22" s="370" customFormat="1" x14ac:dyDescent="0.3">
      <c r="A5" s="333"/>
      <c r="B5" s="331"/>
      <c r="C5" s="331"/>
      <c r="D5" s="331"/>
      <c r="E5" s="331"/>
      <c r="F5" s="331"/>
      <c r="G5" s="331"/>
      <c r="H5" s="331"/>
      <c r="I5" s="369"/>
      <c r="J5" s="331"/>
      <c r="K5" s="331"/>
      <c r="L5" s="331"/>
      <c r="M5" s="331"/>
      <c r="N5" s="331"/>
      <c r="O5" s="331"/>
      <c r="P5" s="331"/>
      <c r="Q5" s="331"/>
      <c r="R5" s="331"/>
      <c r="S5" s="331"/>
      <c r="T5" s="331"/>
      <c r="U5" s="331"/>
      <c r="V5" s="331"/>
    </row>
    <row r="6" spans="1:22" ht="22.8" x14ac:dyDescent="0.3">
      <c r="A6" s="259" t="s">
        <v>670</v>
      </c>
      <c r="B6" s="346" t="s">
        <v>458</v>
      </c>
      <c r="C6" s="346" t="s">
        <v>458</v>
      </c>
      <c r="D6" s="346" t="s">
        <v>458</v>
      </c>
      <c r="E6" s="346" t="s">
        <v>458</v>
      </c>
      <c r="F6" s="346" t="s">
        <v>458</v>
      </c>
      <c r="G6" s="346" t="s">
        <v>458</v>
      </c>
      <c r="H6" s="346" t="s">
        <v>458</v>
      </c>
      <c r="I6" s="259" t="s">
        <v>676</v>
      </c>
      <c r="J6" s="259" t="s">
        <v>676</v>
      </c>
      <c r="K6" s="259" t="s">
        <v>676</v>
      </c>
      <c r="L6" s="259" t="s">
        <v>676</v>
      </c>
      <c r="M6" s="259" t="s">
        <v>676</v>
      </c>
      <c r="N6" s="259" t="s">
        <v>676</v>
      </c>
      <c r="O6" s="259" t="s">
        <v>676</v>
      </c>
      <c r="P6" s="365" t="s">
        <v>666</v>
      </c>
      <c r="Q6" s="365" t="s">
        <v>666</v>
      </c>
      <c r="R6" s="365" t="s">
        <v>666</v>
      </c>
      <c r="S6" s="365" t="s">
        <v>666</v>
      </c>
      <c r="T6" s="365" t="s">
        <v>666</v>
      </c>
      <c r="U6" s="365" t="s">
        <v>666</v>
      </c>
      <c r="V6" s="365"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5" t="s">
        <v>90</v>
      </c>
      <c r="Q7" s="365">
        <v>2024</v>
      </c>
      <c r="R7" s="365">
        <v>2025</v>
      </c>
      <c r="S7" s="365">
        <v>2026</v>
      </c>
      <c r="T7" s="365">
        <v>2027</v>
      </c>
      <c r="U7" s="365">
        <v>2028</v>
      </c>
      <c r="V7" s="365">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4" t="s">
        <v>466</v>
      </c>
      <c r="B9" s="361">
        <f t="shared" ref="B9:B15" si="0">SUM(C9:H9)</f>
        <v>0</v>
      </c>
      <c r="C9" s="362">
        <f>'VPS3'!C8</f>
        <v>0</v>
      </c>
      <c r="D9" s="362">
        <f>'VPS3'!D8</f>
        <v>0</v>
      </c>
      <c r="E9" s="362">
        <f>'VPS3'!E8</f>
        <v>0</v>
      </c>
      <c r="F9" s="362">
        <f>'VPS3'!F8</f>
        <v>0</v>
      </c>
      <c r="G9" s="362">
        <f>'VPS3'!G8</f>
        <v>0</v>
      </c>
      <c r="H9" s="362">
        <f>'VPS3'!H8</f>
        <v>0</v>
      </c>
      <c r="I9" s="361">
        <f t="shared" ref="I9:I15" si="1">SUM(J9:O9)</f>
        <v>0</v>
      </c>
      <c r="J9" s="362">
        <f>SUMIFS('D5'!$AW$11:$AW$4860,'D5'!$BL$11:$BL$4860,J$7,'D5'!$BQ$11:$BQ$4860,"taip")</f>
        <v>0</v>
      </c>
      <c r="K9" s="362">
        <f>SUMIFS('D5'!$AW$11:$AW$4860,'D5'!$BL$11:$BL$4860,K$7,'D5'!$BQ$11:$BQ$4860,"taip")</f>
        <v>0</v>
      </c>
      <c r="L9" s="362">
        <f>SUMIFS('D5'!$AW$11:$AW$4860,'D5'!$BL$11:$BL$4860,L$7,'D5'!$BQ$11:$BQ$4860,"taip")</f>
        <v>0</v>
      </c>
      <c r="M9" s="362">
        <f>SUMIFS('D5'!$AW$11:$AW$4860,'D5'!$BL$11:$BL$4860,M$7,'D5'!$BQ$11:$BQ$4860,"taip")</f>
        <v>0</v>
      </c>
      <c r="N9" s="362">
        <f>SUMIFS('D5'!$AW$11:$AW$4860,'D5'!$BL$11:$BL$4860,N$7,'D5'!$BQ$11:$BQ$4860,"taip")</f>
        <v>0</v>
      </c>
      <c r="O9" s="362">
        <f>SUMIFS('D5'!$AW$11:$AW$4860,'D5'!$BL$11:$BL$4860,O$7,'D5'!$BQ$11:$BQ$4860,"taip")</f>
        <v>0</v>
      </c>
      <c r="P9" s="363">
        <f>IF(B9&gt;0,I9/B9*100,0)</f>
        <v>0</v>
      </c>
      <c r="Q9" s="364">
        <f>IF(C9&gt;0,J9/C9*100,0)</f>
        <v>0</v>
      </c>
      <c r="R9" s="364">
        <f t="shared" ref="R9:V9" si="2">IF(D9&gt;0,K9/D9*100,0)</f>
        <v>0</v>
      </c>
      <c r="S9" s="364">
        <f t="shared" si="2"/>
        <v>0</v>
      </c>
      <c r="T9" s="364">
        <f t="shared" si="2"/>
        <v>0</v>
      </c>
      <c r="U9" s="364">
        <f t="shared" si="2"/>
        <v>0</v>
      </c>
      <c r="V9" s="364">
        <f t="shared" si="2"/>
        <v>0</v>
      </c>
    </row>
    <row r="10" spans="1:22" ht="22.8" x14ac:dyDescent="0.3">
      <c r="A10" s="344" t="s">
        <v>467</v>
      </c>
      <c r="B10" s="361">
        <f t="shared" si="0"/>
        <v>0</v>
      </c>
      <c r="C10" s="362">
        <f>'VPS3'!C9</f>
        <v>0</v>
      </c>
      <c r="D10" s="362">
        <f>'VPS3'!D9</f>
        <v>0</v>
      </c>
      <c r="E10" s="362">
        <f>'VPS3'!E9</f>
        <v>0</v>
      </c>
      <c r="F10" s="362">
        <f>'VPS3'!F9</f>
        <v>0</v>
      </c>
      <c r="G10" s="362">
        <f>'VPS3'!G9</f>
        <v>0</v>
      </c>
      <c r="H10" s="362">
        <f>'VPS3'!H9</f>
        <v>0</v>
      </c>
      <c r="I10" s="361">
        <f t="shared" si="1"/>
        <v>0</v>
      </c>
      <c r="J10" s="362">
        <f>SUMIFS('D5'!$AX$11:$AX$4860,'D5'!$BL$11:$BL$4860,J$7,'D5'!$BQ$11:$BQ$4860,"taip")</f>
        <v>0</v>
      </c>
      <c r="K10" s="362">
        <f>SUMIFS('D5'!$AX$11:$AX$4860,'D5'!$BL$11:$BL$4860,K$7,'D5'!$BQ$11:$BQ$4860,"taip")</f>
        <v>0</v>
      </c>
      <c r="L10" s="362">
        <f>SUMIFS('D5'!$AX$11:$AX$4860,'D5'!$BL$11:$BL$4860,L$7,'D5'!$BQ$11:$BQ$4860,"taip")</f>
        <v>0</v>
      </c>
      <c r="M10" s="362">
        <f>SUMIFS('D5'!$AX$11:$AX$4860,'D5'!$BL$11:$BL$4860,M$7,'D5'!$BQ$11:$BQ$4860,"taip")</f>
        <v>0</v>
      </c>
      <c r="N10" s="362">
        <f>SUMIFS('D5'!$AX$11:$AX$4860,'D5'!$BL$11:$BL$4860,N$7,'D5'!$BQ$11:$BQ$4860,"taip")</f>
        <v>0</v>
      </c>
      <c r="O10" s="362">
        <f>SUMIFS('D5'!$AX$11:$AX$4860,'D5'!$BL$11:$BL$4860,O$7,'D5'!$BQ$11:$BQ$4860,"taip")</f>
        <v>0</v>
      </c>
      <c r="P10" s="363">
        <f t="shared" ref="P10:P15" si="3">IF(B10&gt;0,I10/B10*100,0)</f>
        <v>0</v>
      </c>
      <c r="Q10" s="364">
        <f t="shared" ref="Q10:Q15" si="4">IF(C10&gt;0,J10/C10*100,0)</f>
        <v>0</v>
      </c>
      <c r="R10" s="364">
        <f t="shared" ref="R10:R15" si="5">IF(D10&gt;0,K10/D10*100,0)</f>
        <v>0</v>
      </c>
      <c r="S10" s="364">
        <f t="shared" ref="S10:S15" si="6">IF(E10&gt;0,L10/E10*100,0)</f>
        <v>0</v>
      </c>
      <c r="T10" s="364">
        <f t="shared" ref="T10:T15" si="7">IF(F10&gt;0,M10/F10*100,0)</f>
        <v>0</v>
      </c>
      <c r="U10" s="364">
        <f t="shared" ref="U10:U15" si="8">IF(G10&gt;0,N10/G10*100,0)</f>
        <v>0</v>
      </c>
      <c r="V10" s="364">
        <f t="shared" ref="V10:V15" si="9">IF(H10&gt;0,O10/H10*100,0)</f>
        <v>0</v>
      </c>
    </row>
    <row r="11" spans="1:22" x14ac:dyDescent="0.3">
      <c r="A11" s="344" t="s">
        <v>86</v>
      </c>
      <c r="B11" s="361">
        <f t="shared" si="0"/>
        <v>8</v>
      </c>
      <c r="C11" s="362">
        <f>'VPS3'!C10</f>
        <v>0</v>
      </c>
      <c r="D11" s="362">
        <f>'VPS3'!D10</f>
        <v>0</v>
      </c>
      <c r="E11" s="362">
        <f>'VPS3'!E10</f>
        <v>2</v>
      </c>
      <c r="F11" s="362">
        <f>'VPS3'!F10</f>
        <v>3.5</v>
      </c>
      <c r="G11" s="362">
        <f>'VPS3'!G10</f>
        <v>2.5</v>
      </c>
      <c r="H11" s="362">
        <f>'VPS3'!H10</f>
        <v>0</v>
      </c>
      <c r="I11" s="361">
        <f t="shared" si="1"/>
        <v>0</v>
      </c>
      <c r="J11" s="362">
        <f>SUMIFS('D5'!$AY$11:$AY$4860,'D5'!$BM$11:$BM$4860,J$7,'D5'!$BR$11:$BR$4860,"taip")</f>
        <v>0</v>
      </c>
      <c r="K11" s="362">
        <f>SUMIFS('D5'!$AY$11:$AY$4860,'D5'!$BM$11:$BM$4860,K$7,'D5'!$BR$11:$BR$4860,"taip")</f>
        <v>0</v>
      </c>
      <c r="L11" s="362">
        <f>SUMIFS('D5'!$AY$11:$AY$4860,'D5'!$BM$11:$BM$4860,L$7,'D5'!$BR$11:$BR$4860,"taip")</f>
        <v>0</v>
      </c>
      <c r="M11" s="362">
        <f>SUMIFS('D5'!$AY$11:$AY$4860,'D5'!$BM$11:$BM$4860,M$7,'D5'!$BR$11:$BR$4860,"taip")</f>
        <v>0</v>
      </c>
      <c r="N11" s="362">
        <f>SUMIFS('D5'!$AY$11:$AY$4860,'D5'!$BM$11:$BM$4860,N$7,'D5'!$BR$11:$BR$4860,"taip")</f>
        <v>0</v>
      </c>
      <c r="O11" s="362">
        <f>SUMIFS('D5'!$AY$11:$AY$4860,'D5'!$BM$11:$BM$4860,O$7,'D5'!$BR$11:$BR$4860,"taip")</f>
        <v>0</v>
      </c>
      <c r="P11" s="363">
        <f t="shared" si="3"/>
        <v>0</v>
      </c>
      <c r="Q11" s="364">
        <f t="shared" si="4"/>
        <v>0</v>
      </c>
      <c r="R11" s="364">
        <f t="shared" si="5"/>
        <v>0</v>
      </c>
      <c r="S11" s="364">
        <f t="shared" si="6"/>
        <v>0</v>
      </c>
      <c r="T11" s="364">
        <f t="shared" si="7"/>
        <v>0</v>
      </c>
      <c r="U11" s="364">
        <f t="shared" si="8"/>
        <v>0</v>
      </c>
      <c r="V11" s="364">
        <f t="shared" si="9"/>
        <v>0</v>
      </c>
    </row>
    <row r="12" spans="1:22" ht="22.8" x14ac:dyDescent="0.3">
      <c r="A12" s="344" t="s">
        <v>468</v>
      </c>
      <c r="B12" s="361">
        <f t="shared" si="0"/>
        <v>8</v>
      </c>
      <c r="C12" s="362">
        <f>'VPS3'!C11</f>
        <v>0</v>
      </c>
      <c r="D12" s="362">
        <f>'VPS3'!D11</f>
        <v>0</v>
      </c>
      <c r="E12" s="362">
        <f>'VPS3'!E11</f>
        <v>2</v>
      </c>
      <c r="F12" s="362">
        <f>'VPS3'!F11</f>
        <v>3</v>
      </c>
      <c r="G12" s="362">
        <f>'VPS3'!G11</f>
        <v>3</v>
      </c>
      <c r="H12" s="362">
        <f>'VPS3'!H11</f>
        <v>0</v>
      </c>
      <c r="I12" s="361">
        <f t="shared" si="1"/>
        <v>0</v>
      </c>
      <c r="J12" s="362">
        <f>SUMIFS('D5'!$AZ$11:$AZ$4860,'D5'!$BL$11:$BL$4860,J$7,'D5'!$BQ$11:$BQ$4860,"taip")</f>
        <v>0</v>
      </c>
      <c r="K12" s="362">
        <f>SUMIFS('D5'!$AZ$11:$AZ$4860,'D5'!$BL$11:$BL$4860,K$7,'D5'!$BQ$11:$BQ$4860,"taip")</f>
        <v>0</v>
      </c>
      <c r="L12" s="362">
        <f>SUMIFS('D5'!$AZ$11:$AZ$4860,'D5'!$BL$11:$BL$4860,L$7,'D5'!$BQ$11:$BQ$4860,"taip")</f>
        <v>0</v>
      </c>
      <c r="M12" s="362">
        <f>SUMIFS('D5'!$AZ$11:$AZ$4860,'D5'!$BL$11:$BL$4860,M$7,'D5'!$BQ$11:$BQ$4860,"taip")</f>
        <v>0</v>
      </c>
      <c r="N12" s="362">
        <f>SUMIFS('D5'!$AZ$11:$AZ$4860,'D5'!$BL$11:$BL$4860,N$7,'D5'!$BQ$11:$BQ$4860,"taip")</f>
        <v>0</v>
      </c>
      <c r="O12" s="362">
        <f>SUMIFS('D5'!$AZ$11:$AZ$4860,'D5'!$BL$11:$BL$4860,O$7,'D5'!$BQ$11:$BQ$4860,"taip")</f>
        <v>0</v>
      </c>
      <c r="P12" s="363">
        <f t="shared" si="3"/>
        <v>0</v>
      </c>
      <c r="Q12" s="364">
        <f t="shared" si="4"/>
        <v>0</v>
      </c>
      <c r="R12" s="364">
        <f t="shared" si="5"/>
        <v>0</v>
      </c>
      <c r="S12" s="364">
        <f t="shared" si="6"/>
        <v>0</v>
      </c>
      <c r="T12" s="364">
        <f t="shared" si="7"/>
        <v>0</v>
      </c>
      <c r="U12" s="364">
        <f t="shared" si="8"/>
        <v>0</v>
      </c>
      <c r="V12" s="364">
        <f t="shared" si="9"/>
        <v>0</v>
      </c>
    </row>
    <row r="13" spans="1:22" x14ac:dyDescent="0.3">
      <c r="A13" s="344" t="s">
        <v>469</v>
      </c>
      <c r="B13" s="361">
        <f t="shared" si="0"/>
        <v>3</v>
      </c>
      <c r="C13" s="362">
        <f>'VPS3'!C12</f>
        <v>0</v>
      </c>
      <c r="D13" s="362">
        <f>'VPS3'!D12</f>
        <v>0</v>
      </c>
      <c r="E13" s="362">
        <f>'VPS3'!E12</f>
        <v>1</v>
      </c>
      <c r="F13" s="362">
        <f>'VPS3'!F12</f>
        <v>1</v>
      </c>
      <c r="G13" s="362">
        <f>'VPS3'!G12</f>
        <v>1</v>
      </c>
      <c r="H13" s="362">
        <f>'VPS3'!H12</f>
        <v>0</v>
      </c>
      <c r="I13" s="361">
        <f t="shared" si="1"/>
        <v>0</v>
      </c>
      <c r="J13" s="362">
        <f>SUMIFS('D5'!$BA$11:$BA$4860,'D5'!$BL$11:$BL$4860,J$7,'D5'!$BQ$11:$BQ$4860,"taip")</f>
        <v>0</v>
      </c>
      <c r="K13" s="362">
        <f>SUMIFS('D5'!$BA$11:$BA$4860,'D5'!$BL$11:$BL$4860,K$7,'D5'!$BQ$11:$BQ$4860,"taip")</f>
        <v>0</v>
      </c>
      <c r="L13" s="362">
        <f>SUMIFS('D5'!$BA$11:$BA$4860,'D5'!$BL$11:$BL$4860,L$7,'D5'!$BQ$11:$BQ$4860,"taip")</f>
        <v>0</v>
      </c>
      <c r="M13" s="362">
        <f>SUMIFS('D5'!$BA$11:$BA$4860,'D5'!$BL$11:$BL$4860,M$7,'D5'!$BQ$11:$BQ$4860,"taip")</f>
        <v>0</v>
      </c>
      <c r="N13" s="362">
        <f>SUMIFS('D5'!$BA$11:$BA$4860,'D5'!$BL$11:$BL$4860,N$7,'D5'!$BQ$11:$BQ$4860,"taip")</f>
        <v>0</v>
      </c>
      <c r="O13" s="362">
        <f>SUMIFS('D5'!$BA$11:$BA$4860,'D5'!$BL$11:$BL$4860,O$7,'D5'!$BQ$11:$BQ$4860,"taip")</f>
        <v>0</v>
      </c>
      <c r="P13" s="363">
        <f t="shared" si="3"/>
        <v>0</v>
      </c>
      <c r="Q13" s="364">
        <f t="shared" si="4"/>
        <v>0</v>
      </c>
      <c r="R13" s="364">
        <f t="shared" si="5"/>
        <v>0</v>
      </c>
      <c r="S13" s="364">
        <f t="shared" si="6"/>
        <v>0</v>
      </c>
      <c r="T13" s="364">
        <f t="shared" si="7"/>
        <v>0</v>
      </c>
      <c r="U13" s="364">
        <f t="shared" si="8"/>
        <v>0</v>
      </c>
      <c r="V13" s="364">
        <f t="shared" si="9"/>
        <v>0</v>
      </c>
    </row>
    <row r="14" spans="1:22" x14ac:dyDescent="0.3">
      <c r="A14" s="344" t="s">
        <v>87</v>
      </c>
      <c r="B14" s="361">
        <f t="shared" si="0"/>
        <v>8104</v>
      </c>
      <c r="C14" s="362">
        <f>'VPS3'!C13</f>
        <v>0</v>
      </c>
      <c r="D14" s="362">
        <f>'VPS3'!D13</f>
        <v>0</v>
      </c>
      <c r="E14" s="362">
        <f>'VPS3'!E13</f>
        <v>2668</v>
      </c>
      <c r="F14" s="362">
        <f>'VPS3'!F13</f>
        <v>2768</v>
      </c>
      <c r="G14" s="362">
        <f>'VPS3'!G13</f>
        <v>2668</v>
      </c>
      <c r="H14" s="362">
        <f>'VPS3'!H13</f>
        <v>0</v>
      </c>
      <c r="I14" s="361">
        <f t="shared" si="1"/>
        <v>0</v>
      </c>
      <c r="J14" s="362">
        <f>SUMIFS('D5'!$BB$11:$BB$4860,'D5'!$BL$11:$BL$4860,J$7,'D5'!$BQ$11:$BQ$4860,"taip")</f>
        <v>0</v>
      </c>
      <c r="K14" s="362">
        <f>SUMIFS('D5'!$BB$11:$BB$4860,'D5'!$BL$11:$BL$4860,K$7,'D5'!$BQ$11:$BQ$4860,"taip")</f>
        <v>0</v>
      </c>
      <c r="L14" s="362">
        <f>SUMIFS('D5'!$BB$11:$BB$4860,'D5'!$BL$11:$BL$4860,L$7,'D5'!$BQ$11:$BQ$4860,"taip")</f>
        <v>0</v>
      </c>
      <c r="M14" s="362">
        <f>SUMIFS('D5'!$BB$11:$BB$4860,'D5'!$BL$11:$BL$4860,M$7,'D5'!$BQ$11:$BQ$4860,"taip")</f>
        <v>0</v>
      </c>
      <c r="N14" s="362">
        <f>SUMIFS('D5'!$BB$11:$BB$4860,'D5'!$BL$11:$BL$4860,N$7,'D5'!$BQ$11:$BQ$4860,"taip")</f>
        <v>0</v>
      </c>
      <c r="O14" s="362">
        <f>SUMIFS('D5'!$BB$11:$BB$4860,'D5'!$BL$11:$BL$4860,O$7,'D5'!$BQ$11:$BQ$4860,"taip")</f>
        <v>0</v>
      </c>
      <c r="P14" s="363">
        <f t="shared" si="3"/>
        <v>0</v>
      </c>
      <c r="Q14" s="364">
        <f t="shared" si="4"/>
        <v>0</v>
      </c>
      <c r="R14" s="364">
        <f t="shared" si="5"/>
        <v>0</v>
      </c>
      <c r="S14" s="364">
        <f t="shared" si="6"/>
        <v>0</v>
      </c>
      <c r="T14" s="364">
        <f t="shared" si="7"/>
        <v>0</v>
      </c>
      <c r="U14" s="364">
        <f t="shared" si="8"/>
        <v>0</v>
      </c>
      <c r="V14" s="364">
        <f t="shared" si="9"/>
        <v>0</v>
      </c>
    </row>
    <row r="15" spans="1:22" x14ac:dyDescent="0.3">
      <c r="A15" s="344" t="s">
        <v>470</v>
      </c>
      <c r="B15" s="361">
        <f t="shared" si="0"/>
        <v>100</v>
      </c>
      <c r="C15" s="362">
        <f>'VPS3'!C14</f>
        <v>0</v>
      </c>
      <c r="D15" s="362">
        <f>'VPS3'!D14</f>
        <v>20</v>
      </c>
      <c r="E15" s="362">
        <f>'VPS3'!E14</f>
        <v>20</v>
      </c>
      <c r="F15" s="362">
        <f>'VPS3'!F14</f>
        <v>60</v>
      </c>
      <c r="G15" s="362">
        <f>'VPS3'!G14</f>
        <v>0</v>
      </c>
      <c r="H15" s="362">
        <f>'VPS3'!H14</f>
        <v>0</v>
      </c>
      <c r="I15" s="361">
        <f t="shared" si="1"/>
        <v>0</v>
      </c>
      <c r="J15" s="362">
        <f>SUMIFS('D5'!$BC$11:$BC$4860,'D5'!$BL$11:$BL$4860,J$7,'D5'!$BQ$11:$BQ$4860,"taip")</f>
        <v>0</v>
      </c>
      <c r="K15" s="362">
        <f>SUMIFS('D5'!$BC$11:$BC$4860,'D5'!$BL$11:$BL$4860,K$7,'D5'!$BQ$11:$BQ$4860,"taip")</f>
        <v>0</v>
      </c>
      <c r="L15" s="362">
        <f>SUMIFS('D5'!$BC$11:$BC$4860,'D5'!$BL$11:$BL$4860,L$7,'D5'!$BQ$11:$BQ$4860,"taip")</f>
        <v>0</v>
      </c>
      <c r="M15" s="362">
        <f>SUMIFS('D5'!$BC$11:$BC$4860,'D5'!$BL$11:$BL$4860,M$7,'D5'!$BQ$11:$BQ$4860,"taip")</f>
        <v>0</v>
      </c>
      <c r="N15" s="362">
        <f>SUMIFS('D5'!$BC$11:$BC$4860,'D5'!$BL$11:$BL$4860,N$7,'D5'!$BQ$11:$BQ$4860,"taip")</f>
        <v>0</v>
      </c>
      <c r="O15" s="362">
        <f>SUMIFS('D5'!$BC$11:$BC$4860,'D5'!$BL$11:$BL$4860,O$7,'D5'!$BQ$11:$BQ$4860,"taip")</f>
        <v>0</v>
      </c>
      <c r="P15" s="363">
        <f t="shared" si="3"/>
        <v>0</v>
      </c>
      <c r="Q15" s="364">
        <f t="shared" si="4"/>
        <v>0</v>
      </c>
      <c r="R15" s="364">
        <f t="shared" si="5"/>
        <v>0</v>
      </c>
      <c r="S15" s="364">
        <f t="shared" si="6"/>
        <v>0</v>
      </c>
      <c r="T15" s="364">
        <f t="shared" si="7"/>
        <v>0</v>
      </c>
      <c r="U15" s="364">
        <f t="shared" si="8"/>
        <v>0</v>
      </c>
      <c r="V15" s="364">
        <f t="shared" si="9"/>
        <v>0</v>
      </c>
    </row>
    <row r="18" spans="1:16" x14ac:dyDescent="0.3">
      <c r="A18" s="278" t="s">
        <v>523</v>
      </c>
      <c r="B18" s="397" t="s">
        <v>677</v>
      </c>
      <c r="C18" s="397"/>
      <c r="D18" s="397"/>
      <c r="E18" s="397"/>
      <c r="F18" s="397"/>
      <c r="G18" s="397"/>
      <c r="H18" s="397"/>
      <c r="I18" s="397"/>
      <c r="J18" s="397"/>
      <c r="K18" s="397"/>
      <c r="L18" s="397"/>
      <c r="M18" s="397"/>
      <c r="N18" s="397"/>
      <c r="O18" s="397"/>
      <c r="P18" s="397"/>
    </row>
    <row r="19" spans="1:16" ht="57" customHeight="1" x14ac:dyDescent="0.3">
      <c r="A19" s="288">
        <v>2024</v>
      </c>
      <c r="B19" s="396"/>
      <c r="C19" s="396"/>
      <c r="D19" s="396"/>
      <c r="E19" s="396"/>
      <c r="F19" s="396"/>
      <c r="G19" s="396"/>
      <c r="H19" s="396"/>
      <c r="I19" s="396"/>
      <c r="J19" s="396"/>
      <c r="K19" s="396"/>
      <c r="L19" s="396"/>
      <c r="M19" s="396"/>
      <c r="N19" s="396"/>
      <c r="O19" s="396"/>
      <c r="P19" s="396"/>
    </row>
    <row r="20" spans="1:16" ht="52.2" customHeight="1" x14ac:dyDescent="0.3">
      <c r="A20" s="288">
        <v>2025</v>
      </c>
      <c r="B20" s="396"/>
      <c r="C20" s="396"/>
      <c r="D20" s="396"/>
      <c r="E20" s="396"/>
      <c r="F20" s="396"/>
      <c r="G20" s="396"/>
      <c r="H20" s="396"/>
      <c r="I20" s="396"/>
      <c r="J20" s="396"/>
      <c r="K20" s="396"/>
      <c r="L20" s="396"/>
      <c r="M20" s="396"/>
      <c r="N20" s="396"/>
      <c r="O20" s="396"/>
      <c r="P20" s="396"/>
    </row>
    <row r="21" spans="1:16" ht="55.2" customHeight="1" x14ac:dyDescent="0.3">
      <c r="A21" s="288">
        <v>2026</v>
      </c>
      <c r="B21" s="396"/>
      <c r="C21" s="396"/>
      <c r="D21" s="396"/>
      <c r="E21" s="396"/>
      <c r="F21" s="396"/>
      <c r="G21" s="396"/>
      <c r="H21" s="396"/>
      <c r="I21" s="396"/>
      <c r="J21" s="396"/>
      <c r="K21" s="396"/>
      <c r="L21" s="396"/>
      <c r="M21" s="396"/>
      <c r="N21" s="396"/>
      <c r="O21" s="396"/>
      <c r="P21" s="396"/>
    </row>
    <row r="22" spans="1:16" ht="60.6" customHeight="1" x14ac:dyDescent="0.3">
      <c r="A22" s="288">
        <v>2027</v>
      </c>
      <c r="B22" s="396"/>
      <c r="C22" s="396"/>
      <c r="D22" s="396"/>
      <c r="E22" s="396"/>
      <c r="F22" s="396"/>
      <c r="G22" s="396"/>
      <c r="H22" s="396"/>
      <c r="I22" s="396"/>
      <c r="J22" s="396"/>
      <c r="K22" s="396"/>
      <c r="L22" s="396"/>
      <c r="M22" s="396"/>
      <c r="N22" s="396"/>
      <c r="O22" s="396"/>
      <c r="P22" s="396"/>
    </row>
    <row r="23" spans="1:16" ht="62.4" customHeight="1" x14ac:dyDescent="0.3">
      <c r="A23" s="288">
        <v>2028</v>
      </c>
      <c r="B23" s="396"/>
      <c r="C23" s="396"/>
      <c r="D23" s="396"/>
      <c r="E23" s="396"/>
      <c r="F23" s="396"/>
      <c r="G23" s="396"/>
      <c r="H23" s="396"/>
      <c r="I23" s="396"/>
      <c r="J23" s="396"/>
      <c r="K23" s="396"/>
      <c r="L23" s="396"/>
      <c r="M23" s="396"/>
      <c r="N23" s="396"/>
      <c r="O23" s="396"/>
      <c r="P23" s="396"/>
    </row>
    <row r="24" spans="1:16" ht="63" customHeight="1" x14ac:dyDescent="0.3">
      <c r="A24" s="288">
        <v>2029</v>
      </c>
      <c r="B24" s="396"/>
      <c r="C24" s="396"/>
      <c r="D24" s="396"/>
      <c r="E24" s="396"/>
      <c r="F24" s="396"/>
      <c r="G24" s="396"/>
      <c r="H24" s="396"/>
      <c r="I24" s="396"/>
      <c r="J24" s="396"/>
      <c r="K24" s="396"/>
      <c r="L24" s="396"/>
      <c r="M24" s="396"/>
      <c r="N24" s="396"/>
      <c r="O24" s="396"/>
      <c r="P24" s="396"/>
    </row>
  </sheetData>
  <mergeCells count="7">
    <mergeCell ref="B23:P23"/>
    <mergeCell ref="B24:P24"/>
    <mergeCell ref="B18:P18"/>
    <mergeCell ref="B19:P19"/>
    <mergeCell ref="B20:P20"/>
    <mergeCell ref="B21:P21"/>
    <mergeCell ref="B22:P22"/>
  </mergeCells>
  <phoneticPr fontId="1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1"/>
      <c r="B1" s="321"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3" t="s">
        <v>613</v>
      </c>
      <c r="B2" s="331"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3" t="s">
        <v>615</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19</v>
      </c>
      <c r="F7" s="258">
        <f>SUM(F8:F27)</f>
        <v>0</v>
      </c>
      <c r="G7" s="258">
        <f t="shared" ref="G7:Q7" si="0">SUM(G8:G27)</f>
        <v>0</v>
      </c>
      <c r="H7" s="258">
        <f t="shared" si="0"/>
        <v>0</v>
      </c>
      <c r="I7" s="258">
        <f t="shared" si="0"/>
        <v>0</v>
      </c>
      <c r="J7" s="258">
        <f t="shared" si="0"/>
        <v>0</v>
      </c>
      <c r="K7" s="258">
        <f t="shared" si="0"/>
        <v>0</v>
      </c>
      <c r="L7" s="258">
        <f t="shared" si="0"/>
        <v>0</v>
      </c>
      <c r="M7" s="258">
        <f t="shared" si="0"/>
        <v>0</v>
      </c>
      <c r="N7" s="258">
        <f t="shared" si="0"/>
        <v>0</v>
      </c>
      <c r="O7" s="258">
        <f t="shared" si="0"/>
        <v>0</v>
      </c>
      <c r="P7" s="258">
        <f t="shared" si="0"/>
        <v>0</v>
      </c>
      <c r="Q7" s="258">
        <f t="shared" si="0"/>
        <v>0</v>
      </c>
      <c r="R7" s="258">
        <f>SUM(R8:R27)</f>
        <v>0</v>
      </c>
      <c r="S7" s="258">
        <f t="shared" ref="S7" si="1">SUM(S8:S27)</f>
        <v>0</v>
      </c>
      <c r="T7" s="258">
        <f t="shared" ref="T7" si="2">SUM(T8:T27)</f>
        <v>0</v>
      </c>
      <c r="U7" s="258">
        <f t="shared" ref="U7" si="3">SUM(U8:U27)</f>
        <v>0</v>
      </c>
      <c r="V7" s="258">
        <f t="shared" ref="V7" si="4">SUM(V8:V27)</f>
        <v>0</v>
      </c>
      <c r="W7" s="258">
        <f t="shared" ref="W7" si="5">SUM(W8:W27)</f>
        <v>0</v>
      </c>
      <c r="X7" s="258">
        <f t="shared" ref="X7" si="6">SUM(X8:X27)</f>
        <v>0</v>
      </c>
      <c r="Y7" s="258">
        <f t="shared" ref="Y7" si="7">SUM(Y8:Y27)</f>
        <v>0</v>
      </c>
      <c r="Z7" s="258">
        <f t="shared" ref="Z7" si="8">SUM(Z8:Z27)</f>
        <v>0</v>
      </c>
      <c r="AA7" s="258">
        <f t="shared" ref="AA7" si="9">SUM(AA8:AA27)</f>
        <v>0</v>
      </c>
      <c r="AB7" s="258">
        <f t="shared" ref="AB7" si="10">SUM(AB8:AB27)</f>
        <v>0</v>
      </c>
      <c r="AC7" s="258">
        <f t="shared" ref="AC7" si="11">SUM(AC8:AC27)</f>
        <v>0</v>
      </c>
    </row>
    <row r="8" spans="1:29" x14ac:dyDescent="0.3">
      <c r="A8" s="13" t="s">
        <v>12</v>
      </c>
      <c r="B8" s="197">
        <f>'VPS1'!C10</f>
        <v>0</v>
      </c>
      <c r="C8" s="257" t="str">
        <f>'VPS1'!D10</f>
        <v>Sumanaus kaimo kūrimas ir plėtra</v>
      </c>
      <c r="D8" s="54" t="str">
        <f>'VPS1'!J10</f>
        <v>ŠALČ-LEADER-20VVG-08-01</v>
      </c>
      <c r="E8" s="199">
        <f>'VPS1'!F10</f>
        <v>6</v>
      </c>
      <c r="F8" s="256">
        <f>COUNTIFS('D5'!$B$11:$B$4860,'A5'!$D8,'D5'!R$11:R$4860,"taip")</f>
        <v>0</v>
      </c>
      <c r="G8" s="256">
        <f>COUNTIFS('D5'!$B$11:$B$4860,'A5'!$D8,'D5'!S$11:S$4860,"taip")</f>
        <v>0</v>
      </c>
      <c r="H8" s="256">
        <f>COUNTIFS('D5'!$B$11:$B$4860,'A5'!$D8,'D5'!T$11:T$4860,"taip")</f>
        <v>0</v>
      </c>
      <c r="I8" s="256">
        <f>COUNTIFS('D5'!$B$11:$B$4860,'A5'!$D8,'D5'!U$11:U$4860,"taip")</f>
        <v>0</v>
      </c>
      <c r="J8" s="256">
        <f>COUNTIFS('D5'!$B$11:$B$4860,'A5'!$D8,'D5'!V$11:V$4860,"taip")</f>
        <v>0</v>
      </c>
      <c r="K8" s="256">
        <f>COUNTIFS('D5'!$B$11:$B$4860,'A5'!$D8,'D5'!W$11:W$4860,"taip")</f>
        <v>0</v>
      </c>
      <c r="L8" s="256">
        <f>COUNTIFS('D5'!$B$11:$B$4860,'A5'!$D8,'D5'!X$11:X$4860,"taip")</f>
        <v>0</v>
      </c>
      <c r="M8" s="256">
        <f>COUNTIFS('D5'!$B$11:$B$4860,'A5'!$D8,'D5'!Y$11:Y$4860,"taip")</f>
        <v>0</v>
      </c>
      <c r="N8" s="256">
        <f>COUNTIFS('D5'!$B$11:$B$4860,'A5'!$D8,'D5'!Z$11:Z$4860,"taip")</f>
        <v>0</v>
      </c>
      <c r="O8" s="256">
        <f>COUNTIFS('D5'!$B$11:$B$4860,'A5'!$D8,'D5'!AA$11:AA$4860,"taip")</f>
        <v>0</v>
      </c>
      <c r="P8" s="256">
        <f>COUNTIFS('D5'!$B$11:$B$4860,'A5'!$D8,'D5'!AB$11:AB$4860,"taip")</f>
        <v>0</v>
      </c>
      <c r="Q8" s="256">
        <f>COUNTIFS('D5'!$B$11:$B$4860,'A5'!$D8,'D5'!AC$11:AC$4860,"taip")</f>
        <v>0</v>
      </c>
      <c r="R8" s="256">
        <f>SUMIFS('D5'!$AG$11:$AG$4860,'D5'!$B$11:$B$4860,'A5'!$D8,'D5'!R$11:R$4860,"taip")</f>
        <v>0</v>
      </c>
      <c r="S8" s="256">
        <f>SUMIFS('D5'!$AG$11:$AG$4860,'D5'!$B$11:$B$4860,'A5'!$D8,'D5'!S$11:S$4860,"taip")</f>
        <v>0</v>
      </c>
      <c r="T8" s="256">
        <f>SUMIFS('D5'!$AG$11:$AG$4860,'D5'!$B$11:$B$4860,'A5'!$D8,'D5'!T$11:T$4860,"taip")</f>
        <v>0</v>
      </c>
      <c r="U8" s="256">
        <f>SUMIFS('D5'!$AG$11:$AG$4860,'D5'!$B$11:$B$4860,'A5'!$D8,'D5'!U$11:U$4860,"taip")</f>
        <v>0</v>
      </c>
      <c r="V8" s="256">
        <f>SUMIFS('D5'!$AG$11:$AG$4860,'D5'!$B$11:$B$4860,'A5'!$D8,'D5'!V$11:V$4860,"taip")</f>
        <v>0</v>
      </c>
      <c r="W8" s="256">
        <f>SUMIFS('D5'!$AG$11:$AG$4860,'D5'!$B$11:$B$4860,'A5'!$D8,'D5'!W$11:W$4860,"taip")</f>
        <v>0</v>
      </c>
      <c r="X8" s="256">
        <f>SUMIFS('D5'!$AG$11:$AG$4860,'D5'!$B$11:$B$4860,'A5'!$D8,'D5'!X$11:X$4860,"taip")</f>
        <v>0</v>
      </c>
      <c r="Y8" s="256">
        <f>SUMIFS('D5'!$AG$11:$AG$4860,'D5'!$B$11:$B$4860,'A5'!$D8,'D5'!Y$11:Y$4860,"taip")</f>
        <v>0</v>
      </c>
      <c r="Z8" s="256">
        <f>SUMIFS('D5'!$AG$11:$AG$4860,'D5'!$B$11:$B$4860,'A5'!$D8,'D5'!Z$11:Z$4860,"taip")</f>
        <v>0</v>
      </c>
      <c r="AA8" s="256">
        <f>SUMIFS('D5'!$AG$11:$AG$4860,'D5'!$B$11:$B$4860,'A5'!$D8,'D5'!AA$11:AA$4860,"taip")</f>
        <v>0</v>
      </c>
      <c r="AB8" s="256">
        <f>SUMIFS('D5'!$AG$11:$AG$4860,'D5'!$B$11:$B$4860,'A5'!$D8,'D5'!AB$11:AB$4860,"taip")</f>
        <v>0</v>
      </c>
      <c r="AC8" s="256">
        <f>SUMIFS('D5'!$AG$11:$AG$4860,'D5'!$B$11:$B$4860,'A5'!$D8,'D5'!AC$11:AC$4860,"taip")</f>
        <v>0</v>
      </c>
    </row>
    <row r="9" spans="1:29" x14ac:dyDescent="0.3">
      <c r="A9" s="13" t="s">
        <v>16</v>
      </c>
      <c r="B9" s="197">
        <f>'VPS1'!C11</f>
        <v>0</v>
      </c>
      <c r="C9" s="257" t="str">
        <f>'VPS1'!D11</f>
        <v>Skatinti integruotą socialinę plėtrą Šalčininkų rajono kaimiškose vietovėse</v>
      </c>
      <c r="D9" s="54" t="str">
        <f>'VPS1'!J11</f>
        <v>ŠALČ-LEADER-20VVG-06-02</v>
      </c>
      <c r="E9" s="199">
        <f>'VPS1'!F11</f>
        <v>1</v>
      </c>
      <c r="F9" s="256">
        <f>COUNTIFS('D5'!$B$11:$B$4860,'A5'!$D9,'D5'!R$11:R$4860,"taip")</f>
        <v>0</v>
      </c>
      <c r="G9" s="256">
        <f>COUNTIFS('D5'!$B$11:$B$4860,'A5'!$D9,'D5'!S$11:S$4860,"taip")</f>
        <v>0</v>
      </c>
      <c r="H9" s="256">
        <f>COUNTIFS('D5'!$B$11:$B$4860,'A5'!$D9,'D5'!T$11:T$4860,"taip")</f>
        <v>0</v>
      </c>
      <c r="I9" s="256">
        <f>COUNTIFS('D5'!$B$11:$B$4860,'A5'!$D9,'D5'!U$11:U$4860,"taip")</f>
        <v>0</v>
      </c>
      <c r="J9" s="256">
        <f>COUNTIFS('D5'!$B$11:$B$4860,'A5'!$D9,'D5'!V$11:V$4860,"taip")</f>
        <v>0</v>
      </c>
      <c r="K9" s="256">
        <f>COUNTIFS('D5'!$B$11:$B$4860,'A5'!$D9,'D5'!W$11:W$4860,"taip")</f>
        <v>0</v>
      </c>
      <c r="L9" s="256">
        <f>COUNTIFS('D5'!$B$11:$B$4860,'A5'!$D9,'D5'!X$11:X$4860,"taip")</f>
        <v>0</v>
      </c>
      <c r="M9" s="256">
        <f>COUNTIFS('D5'!$B$11:$B$4860,'A5'!$D9,'D5'!Y$11:Y$4860,"taip")</f>
        <v>0</v>
      </c>
      <c r="N9" s="256">
        <f>COUNTIFS('D5'!$B$11:$B$4860,'A5'!$D9,'D5'!Z$11:Z$4860,"taip")</f>
        <v>0</v>
      </c>
      <c r="O9" s="256">
        <f>COUNTIFS('D5'!$B$11:$B$4860,'A5'!$D9,'D5'!AA$11:AA$4860,"taip")</f>
        <v>0</v>
      </c>
      <c r="P9" s="256">
        <f>COUNTIFS('D5'!$B$11:$B$4860,'A5'!$D9,'D5'!AB$11:AB$4860,"taip")</f>
        <v>0</v>
      </c>
      <c r="Q9" s="256">
        <f>COUNTIFS('D5'!$B$11:$B$4860,'A5'!$D9,'D5'!AC$11:AC$4860,"taip")</f>
        <v>0</v>
      </c>
      <c r="R9" s="256">
        <f>SUMIFS('D5'!$AG$11:$AG$4860,'D5'!$B$11:$B$4860,'A5'!$D9,'D5'!R$11:R$4860,"taip")</f>
        <v>0</v>
      </c>
      <c r="S9" s="256">
        <f>SUMIFS('D5'!$AG$11:$AG$4860,'D5'!$B$11:$B$4860,'A5'!$D9,'D5'!S$11:S$4860,"taip")</f>
        <v>0</v>
      </c>
      <c r="T9" s="256">
        <f>SUMIFS('D5'!$AG$11:$AG$4860,'D5'!$B$11:$B$4860,'A5'!$D9,'D5'!T$11:T$4860,"taip")</f>
        <v>0</v>
      </c>
      <c r="U9" s="256">
        <f>SUMIFS('D5'!$AG$11:$AG$4860,'D5'!$B$11:$B$4860,'A5'!$D9,'D5'!U$11:U$4860,"taip")</f>
        <v>0</v>
      </c>
      <c r="V9" s="256">
        <f>SUMIFS('D5'!$AG$11:$AG$4860,'D5'!$B$11:$B$4860,'A5'!$D9,'D5'!V$11:V$4860,"taip")</f>
        <v>0</v>
      </c>
      <c r="W9" s="256">
        <f>SUMIFS('D5'!$AG$11:$AG$4860,'D5'!$B$11:$B$4860,'A5'!$D9,'D5'!W$11:W$4860,"taip")</f>
        <v>0</v>
      </c>
      <c r="X9" s="256">
        <f>SUMIFS('D5'!$AG$11:$AG$4860,'D5'!$B$11:$B$4860,'A5'!$D9,'D5'!X$11:X$4860,"taip")</f>
        <v>0</v>
      </c>
      <c r="Y9" s="256">
        <f>SUMIFS('D5'!$AG$11:$AG$4860,'D5'!$B$11:$B$4860,'A5'!$D9,'D5'!Y$11:Y$4860,"taip")</f>
        <v>0</v>
      </c>
      <c r="Z9" s="256">
        <f>SUMIFS('D5'!$AG$11:$AG$4860,'D5'!$B$11:$B$4860,'A5'!$D9,'D5'!Z$11:Z$4860,"taip")</f>
        <v>0</v>
      </c>
      <c r="AA9" s="256">
        <f>SUMIFS('D5'!$AG$11:$AG$4860,'D5'!$B$11:$B$4860,'A5'!$D9,'D5'!AA$11:AA$4860,"taip")</f>
        <v>0</v>
      </c>
      <c r="AB9" s="256">
        <f>SUMIFS('D5'!$AG$11:$AG$4860,'D5'!$B$11:$B$4860,'A5'!$D9,'D5'!AB$11:AB$4860,"taip")</f>
        <v>0</v>
      </c>
      <c r="AC9" s="256">
        <f>SUMIFS('D5'!$AG$11:$AG$4860,'D5'!$B$11:$B$4860,'A5'!$D9,'D5'!AC$11:AC$4860,"taip")</f>
        <v>0</v>
      </c>
    </row>
    <row r="10" spans="1:29" x14ac:dyDescent="0.3">
      <c r="A10" s="13" t="s">
        <v>19</v>
      </c>
      <c r="B10" s="197">
        <f>'VPS1'!C12</f>
        <v>0</v>
      </c>
      <c r="C10" s="257" t="str">
        <f>'VPS1'!D12</f>
        <v>Skatinti įtraukių neformalių iniciatyvų ir veiklų plėtrą</v>
      </c>
      <c r="D10" s="54" t="str">
        <f>'VPS1'!J12</f>
        <v>ŠALČ-LEADER-20VVG-09-03</v>
      </c>
      <c r="E10" s="199">
        <f>'VPS1'!F12</f>
        <v>6</v>
      </c>
      <c r="F10" s="256">
        <f>COUNTIFS('D5'!$B$11:$B$4860,'A5'!$D10,'D5'!R$11:R$4860,"taip")</f>
        <v>0</v>
      </c>
      <c r="G10" s="256">
        <f>COUNTIFS('D5'!$B$11:$B$4860,'A5'!$D10,'D5'!S$11:S$4860,"taip")</f>
        <v>0</v>
      </c>
      <c r="H10" s="256">
        <f>COUNTIFS('D5'!$B$11:$B$4860,'A5'!$D10,'D5'!T$11:T$4860,"taip")</f>
        <v>0</v>
      </c>
      <c r="I10" s="256">
        <f>COUNTIFS('D5'!$B$11:$B$4860,'A5'!$D10,'D5'!U$11:U$4860,"taip")</f>
        <v>0</v>
      </c>
      <c r="J10" s="256">
        <f>COUNTIFS('D5'!$B$11:$B$4860,'A5'!$D10,'D5'!V$11:V$4860,"taip")</f>
        <v>0</v>
      </c>
      <c r="K10" s="256">
        <f>COUNTIFS('D5'!$B$11:$B$4860,'A5'!$D10,'D5'!W$11:W$4860,"taip")</f>
        <v>0</v>
      </c>
      <c r="L10" s="256">
        <f>COUNTIFS('D5'!$B$11:$B$4860,'A5'!$D10,'D5'!X$11:X$4860,"taip")</f>
        <v>0</v>
      </c>
      <c r="M10" s="256">
        <f>COUNTIFS('D5'!$B$11:$B$4860,'A5'!$D10,'D5'!Y$11:Y$4860,"taip")</f>
        <v>0</v>
      </c>
      <c r="N10" s="256">
        <f>COUNTIFS('D5'!$B$11:$B$4860,'A5'!$D10,'D5'!Z$11:Z$4860,"taip")</f>
        <v>0</v>
      </c>
      <c r="O10" s="256">
        <f>COUNTIFS('D5'!$B$11:$B$4860,'A5'!$D10,'D5'!AA$11:AA$4860,"taip")</f>
        <v>0</v>
      </c>
      <c r="P10" s="256">
        <f>COUNTIFS('D5'!$B$11:$B$4860,'A5'!$D10,'D5'!AB$11:AB$4860,"taip")</f>
        <v>0</v>
      </c>
      <c r="Q10" s="256">
        <f>COUNTIFS('D5'!$B$11:$B$4860,'A5'!$D10,'D5'!AC$11:AC$4860,"taip")</f>
        <v>0</v>
      </c>
      <c r="R10" s="256">
        <f>SUMIFS('D5'!$AG$11:$AG$4860,'D5'!$B$11:$B$4860,'A5'!$D10,'D5'!R$11:R$4860,"taip")</f>
        <v>0</v>
      </c>
      <c r="S10" s="256">
        <f>SUMIFS('D5'!$AG$11:$AG$4860,'D5'!$B$11:$B$4860,'A5'!$D10,'D5'!S$11:S$4860,"taip")</f>
        <v>0</v>
      </c>
      <c r="T10" s="256">
        <f>SUMIFS('D5'!$AG$11:$AG$4860,'D5'!$B$11:$B$4860,'A5'!$D10,'D5'!T$11:T$4860,"taip")</f>
        <v>0</v>
      </c>
      <c r="U10" s="256">
        <f>SUMIFS('D5'!$AG$11:$AG$4860,'D5'!$B$11:$B$4860,'A5'!$D10,'D5'!U$11:U$4860,"taip")</f>
        <v>0</v>
      </c>
      <c r="V10" s="256">
        <f>SUMIFS('D5'!$AG$11:$AG$4860,'D5'!$B$11:$B$4860,'A5'!$D10,'D5'!V$11:V$4860,"taip")</f>
        <v>0</v>
      </c>
      <c r="W10" s="256">
        <f>SUMIFS('D5'!$AG$11:$AG$4860,'D5'!$B$11:$B$4860,'A5'!$D10,'D5'!W$11:W$4860,"taip")</f>
        <v>0</v>
      </c>
      <c r="X10" s="256">
        <f>SUMIFS('D5'!$AG$11:$AG$4860,'D5'!$B$11:$B$4860,'A5'!$D10,'D5'!X$11:X$4860,"taip")</f>
        <v>0</v>
      </c>
      <c r="Y10" s="256">
        <f>SUMIFS('D5'!$AG$11:$AG$4860,'D5'!$B$11:$B$4860,'A5'!$D10,'D5'!Y$11:Y$4860,"taip")</f>
        <v>0</v>
      </c>
      <c r="Z10" s="256">
        <f>SUMIFS('D5'!$AG$11:$AG$4860,'D5'!$B$11:$B$4860,'A5'!$D10,'D5'!Z$11:Z$4860,"taip")</f>
        <v>0</v>
      </c>
      <c r="AA10" s="256">
        <f>SUMIFS('D5'!$AG$11:$AG$4860,'D5'!$B$11:$B$4860,'A5'!$D10,'D5'!AA$11:AA$4860,"taip")</f>
        <v>0</v>
      </c>
      <c r="AB10" s="256">
        <f>SUMIFS('D5'!$AG$11:$AG$4860,'D5'!$B$11:$B$4860,'A5'!$D10,'D5'!AB$11:AB$4860,"taip")</f>
        <v>0</v>
      </c>
      <c r="AC10" s="256">
        <f>SUMIFS('D5'!$AG$11:$AG$4860,'D5'!$B$11:$B$4860,'A5'!$D10,'D5'!AC$11:AC$4860,"taip")</f>
        <v>0</v>
      </c>
    </row>
    <row r="11" spans="1:29" x14ac:dyDescent="0.3">
      <c r="A11" s="13" t="s">
        <v>22</v>
      </c>
      <c r="B11" s="197">
        <f>'VPS1'!C13</f>
        <v>0</v>
      </c>
      <c r="C11" s="257" t="str">
        <f>'VPS1'!D13</f>
        <v>Aplinkai palankaus smulkaus verslo kūrimas ir plėtra</v>
      </c>
      <c r="D11" s="54" t="str">
        <f>'VPS1'!J13</f>
        <v>ŠALČ-LEADER-20VVG-03-04</v>
      </c>
      <c r="E11" s="199">
        <f>'VPS1'!F13</f>
        <v>6</v>
      </c>
      <c r="F11" s="256">
        <f>COUNTIFS('D5'!$B$11:$B$4860,'A5'!$D11,'D5'!R$11:R$4860,"taip")</f>
        <v>0</v>
      </c>
      <c r="G11" s="256">
        <f>COUNTIFS('D5'!$B$11:$B$4860,'A5'!$D11,'D5'!S$11:S$4860,"taip")</f>
        <v>0</v>
      </c>
      <c r="H11" s="256">
        <f>COUNTIFS('D5'!$B$11:$B$4860,'A5'!$D11,'D5'!T$11:T$4860,"taip")</f>
        <v>0</v>
      </c>
      <c r="I11" s="256">
        <f>COUNTIFS('D5'!$B$11:$B$4860,'A5'!$D11,'D5'!U$11:U$4860,"taip")</f>
        <v>0</v>
      </c>
      <c r="J11" s="256">
        <f>COUNTIFS('D5'!$B$11:$B$4860,'A5'!$D11,'D5'!V$11:V$4860,"taip")</f>
        <v>0</v>
      </c>
      <c r="K11" s="256">
        <f>COUNTIFS('D5'!$B$11:$B$4860,'A5'!$D11,'D5'!W$11:W$4860,"taip")</f>
        <v>0</v>
      </c>
      <c r="L11" s="256">
        <f>COUNTIFS('D5'!$B$11:$B$4860,'A5'!$D11,'D5'!X$11:X$4860,"taip")</f>
        <v>0</v>
      </c>
      <c r="M11" s="256">
        <f>COUNTIFS('D5'!$B$11:$B$4860,'A5'!$D11,'D5'!Y$11:Y$4860,"taip")</f>
        <v>0</v>
      </c>
      <c r="N11" s="256">
        <f>COUNTIFS('D5'!$B$11:$B$4860,'A5'!$D11,'D5'!Z$11:Z$4860,"taip")</f>
        <v>0</v>
      </c>
      <c r="O11" s="256">
        <f>COUNTIFS('D5'!$B$11:$B$4860,'A5'!$D11,'D5'!AA$11:AA$4860,"taip")</f>
        <v>0</v>
      </c>
      <c r="P11" s="256">
        <f>COUNTIFS('D5'!$B$11:$B$4860,'A5'!$D11,'D5'!AB$11:AB$4860,"taip")</f>
        <v>0</v>
      </c>
      <c r="Q11" s="256">
        <f>COUNTIFS('D5'!$B$11:$B$4860,'A5'!$D11,'D5'!AC$11:AC$4860,"taip")</f>
        <v>0</v>
      </c>
      <c r="R11" s="256">
        <f>SUMIFS('D5'!$AG$11:$AG$4860,'D5'!$B$11:$B$4860,'A5'!$D11,'D5'!R$11:R$4860,"taip")</f>
        <v>0</v>
      </c>
      <c r="S11" s="256">
        <f>SUMIFS('D5'!$AG$11:$AG$4860,'D5'!$B$11:$B$4860,'A5'!$D11,'D5'!S$11:S$4860,"taip")</f>
        <v>0</v>
      </c>
      <c r="T11" s="256">
        <f>SUMIFS('D5'!$AG$11:$AG$4860,'D5'!$B$11:$B$4860,'A5'!$D11,'D5'!T$11:T$4860,"taip")</f>
        <v>0</v>
      </c>
      <c r="U11" s="256">
        <f>SUMIFS('D5'!$AG$11:$AG$4860,'D5'!$B$11:$B$4860,'A5'!$D11,'D5'!U$11:U$4860,"taip")</f>
        <v>0</v>
      </c>
      <c r="V11" s="256">
        <f>SUMIFS('D5'!$AG$11:$AG$4860,'D5'!$B$11:$B$4860,'A5'!$D11,'D5'!V$11:V$4860,"taip")</f>
        <v>0</v>
      </c>
      <c r="W11" s="256">
        <f>SUMIFS('D5'!$AG$11:$AG$4860,'D5'!$B$11:$B$4860,'A5'!$D11,'D5'!W$11:W$4860,"taip")</f>
        <v>0</v>
      </c>
      <c r="X11" s="256">
        <f>SUMIFS('D5'!$AG$11:$AG$4860,'D5'!$B$11:$B$4860,'A5'!$D11,'D5'!X$11:X$4860,"taip")</f>
        <v>0</v>
      </c>
      <c r="Y11" s="256">
        <f>SUMIFS('D5'!$AG$11:$AG$4860,'D5'!$B$11:$B$4860,'A5'!$D11,'D5'!Y$11:Y$4860,"taip")</f>
        <v>0</v>
      </c>
      <c r="Z11" s="256">
        <f>SUMIFS('D5'!$AG$11:$AG$4860,'D5'!$B$11:$B$4860,'A5'!$D11,'D5'!Z$11:Z$4860,"taip")</f>
        <v>0</v>
      </c>
      <c r="AA11" s="256">
        <f>SUMIFS('D5'!$AG$11:$AG$4860,'D5'!$B$11:$B$4860,'A5'!$D11,'D5'!AA$11:AA$4860,"taip")</f>
        <v>0</v>
      </c>
      <c r="AB11" s="256">
        <f>SUMIFS('D5'!$AG$11:$AG$4860,'D5'!$B$11:$B$4860,'A5'!$D11,'D5'!AB$11:AB$4860,"taip")</f>
        <v>0</v>
      </c>
      <c r="AC11" s="256">
        <f>SUMIFS('D5'!$AG$11:$AG$4860,'D5'!$B$11:$B$4860,'A5'!$D11,'D5'!AC$11:AC$4860,"taip")</f>
        <v>0</v>
      </c>
    </row>
    <row r="12" spans="1:29" x14ac:dyDescent="0.3">
      <c r="A12" s="13" t="s">
        <v>25</v>
      </c>
      <c r="B12" s="197">
        <f>'VPS1'!C14</f>
        <v>0</v>
      </c>
      <c r="C12" s="257">
        <f>'VPS1'!D14</f>
        <v>0</v>
      </c>
      <c r="D12" s="54">
        <f>'VPS1'!J14</f>
        <v>0</v>
      </c>
      <c r="E12" s="199">
        <f>'VPS1'!F14</f>
        <v>0</v>
      </c>
      <c r="F12" s="256">
        <f>COUNTIFS('D5'!$B$11:$B$4860,'A5'!$D12,'D5'!R$11:R$4860,"taip")</f>
        <v>0</v>
      </c>
      <c r="G12" s="256">
        <f>COUNTIFS('D5'!$B$11:$B$4860,'A5'!$D12,'D5'!S$11:S$4860,"taip")</f>
        <v>0</v>
      </c>
      <c r="H12" s="256">
        <f>COUNTIFS('D5'!$B$11:$B$4860,'A5'!$D12,'D5'!T$11:T$4860,"taip")</f>
        <v>0</v>
      </c>
      <c r="I12" s="256">
        <f>COUNTIFS('D5'!$B$11:$B$4860,'A5'!$D12,'D5'!U$11:U$4860,"taip")</f>
        <v>0</v>
      </c>
      <c r="J12" s="256">
        <f>COUNTIFS('D5'!$B$11:$B$4860,'A5'!$D12,'D5'!V$11:V$4860,"taip")</f>
        <v>0</v>
      </c>
      <c r="K12" s="256">
        <f>COUNTIFS('D5'!$B$11:$B$4860,'A5'!$D12,'D5'!W$11:W$4860,"taip")</f>
        <v>0</v>
      </c>
      <c r="L12" s="256">
        <f>COUNTIFS('D5'!$B$11:$B$4860,'A5'!$D12,'D5'!X$11:X$4860,"taip")</f>
        <v>0</v>
      </c>
      <c r="M12" s="256">
        <f>COUNTIFS('D5'!$B$11:$B$4860,'A5'!$D12,'D5'!Y$11:Y$4860,"taip")</f>
        <v>0</v>
      </c>
      <c r="N12" s="256">
        <f>COUNTIFS('D5'!$B$11:$B$4860,'A5'!$D12,'D5'!Z$11:Z$4860,"taip")</f>
        <v>0</v>
      </c>
      <c r="O12" s="256">
        <f>COUNTIFS('D5'!$B$11:$B$4860,'A5'!$D12,'D5'!AA$11:AA$4860,"taip")</f>
        <v>0</v>
      </c>
      <c r="P12" s="256">
        <f>COUNTIFS('D5'!$B$11:$B$4860,'A5'!$D12,'D5'!AB$11:AB$4860,"taip")</f>
        <v>0</v>
      </c>
      <c r="Q12" s="256">
        <f>COUNTIFS('D5'!$B$11:$B$4860,'A5'!$D12,'D5'!AC$11:AC$4860,"taip")</f>
        <v>0</v>
      </c>
      <c r="R12" s="256">
        <f>SUMIFS('D5'!$AG$11:$AG$4860,'D5'!$B$11:$B$4860,'A5'!$D12,'D5'!R$11:R$4860,"taip")</f>
        <v>0</v>
      </c>
      <c r="S12" s="256">
        <f>SUMIFS('D5'!$AG$11:$AG$4860,'D5'!$B$11:$B$4860,'A5'!$D12,'D5'!S$11:S$4860,"taip")</f>
        <v>0</v>
      </c>
      <c r="T12" s="256">
        <f>SUMIFS('D5'!$AG$11:$AG$4860,'D5'!$B$11:$B$4860,'A5'!$D12,'D5'!T$11:T$4860,"taip")</f>
        <v>0</v>
      </c>
      <c r="U12" s="256">
        <f>SUMIFS('D5'!$AG$11:$AG$4860,'D5'!$B$11:$B$4860,'A5'!$D12,'D5'!U$11:U$4860,"taip")</f>
        <v>0</v>
      </c>
      <c r="V12" s="256">
        <f>SUMIFS('D5'!$AG$11:$AG$4860,'D5'!$B$11:$B$4860,'A5'!$D12,'D5'!V$11:V$4860,"taip")</f>
        <v>0</v>
      </c>
      <c r="W12" s="256">
        <f>SUMIFS('D5'!$AG$11:$AG$4860,'D5'!$B$11:$B$4860,'A5'!$D12,'D5'!W$11:W$4860,"taip")</f>
        <v>0</v>
      </c>
      <c r="X12" s="256">
        <f>SUMIFS('D5'!$AG$11:$AG$4860,'D5'!$B$11:$B$4860,'A5'!$D12,'D5'!X$11:X$4860,"taip")</f>
        <v>0</v>
      </c>
      <c r="Y12" s="256">
        <f>SUMIFS('D5'!$AG$11:$AG$4860,'D5'!$B$11:$B$4860,'A5'!$D12,'D5'!Y$11:Y$4860,"taip")</f>
        <v>0</v>
      </c>
      <c r="Z12" s="256">
        <f>SUMIFS('D5'!$AG$11:$AG$4860,'D5'!$B$11:$B$4860,'A5'!$D12,'D5'!Z$11:Z$4860,"taip")</f>
        <v>0</v>
      </c>
      <c r="AA12" s="256">
        <f>SUMIFS('D5'!$AG$11:$AG$4860,'D5'!$B$11:$B$4860,'A5'!$D12,'D5'!AA$11:AA$4860,"taip")</f>
        <v>0</v>
      </c>
      <c r="AB12" s="256">
        <f>SUMIFS('D5'!$AG$11:$AG$4860,'D5'!$B$11:$B$4860,'A5'!$D12,'D5'!AB$11:AB$4860,"taip")</f>
        <v>0</v>
      </c>
      <c r="AC12" s="256">
        <f>SUMIFS('D5'!$AG$11:$AG$4860,'D5'!$B$11:$B$4860,'A5'!$D12,'D5'!AC$11:AC$4860,"taip")</f>
        <v>0</v>
      </c>
    </row>
    <row r="13" spans="1:29" x14ac:dyDescent="0.3">
      <c r="A13" s="13" t="s">
        <v>28</v>
      </c>
      <c r="B13" s="197">
        <f>'VPS1'!C15</f>
        <v>0</v>
      </c>
      <c r="C13" s="257">
        <f>'VPS1'!D15</f>
        <v>0</v>
      </c>
      <c r="D13" s="54">
        <f>'VPS1'!J15</f>
        <v>0</v>
      </c>
      <c r="E13" s="199">
        <f>'VPS1'!F15</f>
        <v>0</v>
      </c>
      <c r="F13" s="256">
        <f>COUNTIFS('D5'!$B$11:$B$4860,'A5'!$D13,'D5'!R$11:R$4860,"taip")</f>
        <v>0</v>
      </c>
      <c r="G13" s="256">
        <f>COUNTIFS('D5'!$B$11:$B$4860,'A5'!$D13,'D5'!S$11:S$4860,"taip")</f>
        <v>0</v>
      </c>
      <c r="H13" s="256">
        <f>COUNTIFS('D5'!$B$11:$B$4860,'A5'!$D13,'D5'!T$11:T$4860,"taip")</f>
        <v>0</v>
      </c>
      <c r="I13" s="256">
        <f>COUNTIFS('D5'!$B$11:$B$4860,'A5'!$D13,'D5'!U$11:U$4860,"taip")</f>
        <v>0</v>
      </c>
      <c r="J13" s="256">
        <f>COUNTIFS('D5'!$B$11:$B$4860,'A5'!$D13,'D5'!V$11:V$4860,"taip")</f>
        <v>0</v>
      </c>
      <c r="K13" s="256">
        <f>COUNTIFS('D5'!$B$11:$B$4860,'A5'!$D13,'D5'!W$11:W$4860,"taip")</f>
        <v>0</v>
      </c>
      <c r="L13" s="256">
        <f>COUNTIFS('D5'!$B$11:$B$4860,'A5'!$D13,'D5'!X$11:X$4860,"taip")</f>
        <v>0</v>
      </c>
      <c r="M13" s="256">
        <f>COUNTIFS('D5'!$B$11:$B$4860,'A5'!$D13,'D5'!Y$11:Y$4860,"taip")</f>
        <v>0</v>
      </c>
      <c r="N13" s="256">
        <f>COUNTIFS('D5'!$B$11:$B$4860,'A5'!$D13,'D5'!Z$11:Z$4860,"taip")</f>
        <v>0</v>
      </c>
      <c r="O13" s="256">
        <f>COUNTIFS('D5'!$B$11:$B$4860,'A5'!$D13,'D5'!AA$11:AA$4860,"taip")</f>
        <v>0</v>
      </c>
      <c r="P13" s="256">
        <f>COUNTIFS('D5'!$B$11:$B$4860,'A5'!$D13,'D5'!AB$11:AB$4860,"taip")</f>
        <v>0</v>
      </c>
      <c r="Q13" s="256">
        <f>COUNTIFS('D5'!$B$11:$B$4860,'A5'!$D13,'D5'!AC$11:AC$4860,"taip")</f>
        <v>0</v>
      </c>
      <c r="R13" s="256">
        <f>SUMIFS('D5'!$AG$11:$AG$4860,'D5'!$B$11:$B$4860,'A5'!$D13,'D5'!R$11:R$4860,"taip")</f>
        <v>0</v>
      </c>
      <c r="S13" s="256">
        <f>SUMIFS('D5'!$AG$11:$AG$4860,'D5'!$B$11:$B$4860,'A5'!$D13,'D5'!S$11:S$4860,"taip")</f>
        <v>0</v>
      </c>
      <c r="T13" s="256">
        <f>SUMIFS('D5'!$AG$11:$AG$4860,'D5'!$B$11:$B$4860,'A5'!$D13,'D5'!T$11:T$4860,"taip")</f>
        <v>0</v>
      </c>
      <c r="U13" s="256">
        <f>SUMIFS('D5'!$AG$11:$AG$4860,'D5'!$B$11:$B$4860,'A5'!$D13,'D5'!U$11:U$4860,"taip")</f>
        <v>0</v>
      </c>
      <c r="V13" s="256">
        <f>SUMIFS('D5'!$AG$11:$AG$4860,'D5'!$B$11:$B$4860,'A5'!$D13,'D5'!V$11:V$4860,"taip")</f>
        <v>0</v>
      </c>
      <c r="W13" s="256">
        <f>SUMIFS('D5'!$AG$11:$AG$4860,'D5'!$B$11:$B$4860,'A5'!$D13,'D5'!W$11:W$4860,"taip")</f>
        <v>0</v>
      </c>
      <c r="X13" s="256">
        <f>SUMIFS('D5'!$AG$11:$AG$4860,'D5'!$B$11:$B$4860,'A5'!$D13,'D5'!X$11:X$4860,"taip")</f>
        <v>0</v>
      </c>
      <c r="Y13" s="256">
        <f>SUMIFS('D5'!$AG$11:$AG$4860,'D5'!$B$11:$B$4860,'A5'!$D13,'D5'!Y$11:Y$4860,"taip")</f>
        <v>0</v>
      </c>
      <c r="Z13" s="256">
        <f>SUMIFS('D5'!$AG$11:$AG$4860,'D5'!$B$11:$B$4860,'A5'!$D13,'D5'!Z$11:Z$4860,"taip")</f>
        <v>0</v>
      </c>
      <c r="AA13" s="256">
        <f>SUMIFS('D5'!$AG$11:$AG$4860,'D5'!$B$11:$B$4860,'A5'!$D13,'D5'!AA$11:AA$4860,"taip")</f>
        <v>0</v>
      </c>
      <c r="AB13" s="256">
        <f>SUMIFS('D5'!$AG$11:$AG$4860,'D5'!$B$11:$B$4860,'A5'!$D13,'D5'!AB$11:AB$4860,"taip")</f>
        <v>0</v>
      </c>
      <c r="AC13" s="256">
        <f>SUMIFS('D5'!$AG$11:$AG$4860,'D5'!$B$11:$B$4860,'A5'!$D13,'D5'!AC$11:AC$4860,"taip")</f>
        <v>0</v>
      </c>
    </row>
    <row r="14" spans="1:29" x14ac:dyDescent="0.3">
      <c r="A14" s="13" t="s">
        <v>31</v>
      </c>
      <c r="B14" s="197">
        <f>'VPS1'!C16</f>
        <v>0</v>
      </c>
      <c r="C14" s="252">
        <f>'VPS1'!D16</f>
        <v>0</v>
      </c>
      <c r="D14" s="54">
        <f>'VPS1'!J16</f>
        <v>0</v>
      </c>
      <c r="E14" s="199">
        <f>'VPS1'!F16</f>
        <v>0</v>
      </c>
      <c r="F14" s="256">
        <f>COUNTIFS('D5'!$B$11:$B$4860,'A5'!$D14,'D5'!R$11:R$4860,"taip")</f>
        <v>0</v>
      </c>
      <c r="G14" s="256">
        <f>COUNTIFS('D5'!$B$11:$B$4860,'A5'!$D14,'D5'!S$11:S$4860,"taip")</f>
        <v>0</v>
      </c>
      <c r="H14" s="256">
        <f>COUNTIFS('D5'!$B$11:$B$4860,'A5'!$D14,'D5'!T$11:T$4860,"taip")</f>
        <v>0</v>
      </c>
      <c r="I14" s="256">
        <f>COUNTIFS('D5'!$B$11:$B$4860,'A5'!$D14,'D5'!U$11:U$4860,"taip")</f>
        <v>0</v>
      </c>
      <c r="J14" s="256">
        <f>COUNTIFS('D5'!$B$11:$B$4860,'A5'!$D14,'D5'!V$11:V$4860,"taip")</f>
        <v>0</v>
      </c>
      <c r="K14" s="256">
        <f>COUNTIFS('D5'!$B$11:$B$4860,'A5'!$D14,'D5'!W$11:W$4860,"taip")</f>
        <v>0</v>
      </c>
      <c r="L14" s="256">
        <f>COUNTIFS('D5'!$B$11:$B$4860,'A5'!$D14,'D5'!X$11:X$4860,"taip")</f>
        <v>0</v>
      </c>
      <c r="M14" s="256">
        <f>COUNTIFS('D5'!$B$11:$B$4860,'A5'!$D14,'D5'!Y$11:Y$4860,"taip")</f>
        <v>0</v>
      </c>
      <c r="N14" s="256">
        <f>COUNTIFS('D5'!$B$11:$B$4860,'A5'!$D14,'D5'!Z$11:Z$4860,"taip")</f>
        <v>0</v>
      </c>
      <c r="O14" s="256">
        <f>COUNTIFS('D5'!$B$11:$B$4860,'A5'!$D14,'D5'!AA$11:AA$4860,"taip")</f>
        <v>0</v>
      </c>
      <c r="P14" s="256">
        <f>COUNTIFS('D5'!$B$11:$B$4860,'A5'!$D14,'D5'!AB$11:AB$4860,"taip")</f>
        <v>0</v>
      </c>
      <c r="Q14" s="256">
        <f>COUNTIFS('D5'!$B$11:$B$4860,'A5'!$D14,'D5'!AC$11:AC$4860,"taip")</f>
        <v>0</v>
      </c>
      <c r="R14" s="256">
        <f>SUMIFS('D5'!$AG$11:$AG$4860,'D5'!$B$11:$B$4860,'A5'!$D14,'D5'!R$11:R$4860,"taip")</f>
        <v>0</v>
      </c>
      <c r="S14" s="256">
        <f>SUMIFS('D5'!$AG$11:$AG$4860,'D5'!$B$11:$B$4860,'A5'!$D14,'D5'!S$11:S$4860,"taip")</f>
        <v>0</v>
      </c>
      <c r="T14" s="256">
        <f>SUMIFS('D5'!$AG$11:$AG$4860,'D5'!$B$11:$B$4860,'A5'!$D14,'D5'!T$11:T$4860,"taip")</f>
        <v>0</v>
      </c>
      <c r="U14" s="256">
        <f>SUMIFS('D5'!$AG$11:$AG$4860,'D5'!$B$11:$B$4860,'A5'!$D14,'D5'!U$11:U$4860,"taip")</f>
        <v>0</v>
      </c>
      <c r="V14" s="256">
        <f>SUMIFS('D5'!$AG$11:$AG$4860,'D5'!$B$11:$B$4860,'A5'!$D14,'D5'!V$11:V$4860,"taip")</f>
        <v>0</v>
      </c>
      <c r="W14" s="256">
        <f>SUMIFS('D5'!$AG$11:$AG$4860,'D5'!$B$11:$B$4860,'A5'!$D14,'D5'!W$11:W$4860,"taip")</f>
        <v>0</v>
      </c>
      <c r="X14" s="256">
        <f>SUMIFS('D5'!$AG$11:$AG$4860,'D5'!$B$11:$B$4860,'A5'!$D14,'D5'!X$11:X$4860,"taip")</f>
        <v>0</v>
      </c>
      <c r="Y14" s="256">
        <f>SUMIFS('D5'!$AG$11:$AG$4860,'D5'!$B$11:$B$4860,'A5'!$D14,'D5'!Y$11:Y$4860,"taip")</f>
        <v>0</v>
      </c>
      <c r="Z14" s="256">
        <f>SUMIFS('D5'!$AG$11:$AG$4860,'D5'!$B$11:$B$4860,'A5'!$D14,'D5'!Z$11:Z$4860,"taip")</f>
        <v>0</v>
      </c>
      <c r="AA14" s="256">
        <f>SUMIFS('D5'!$AG$11:$AG$4860,'D5'!$B$11:$B$4860,'A5'!$D14,'D5'!AA$11:AA$4860,"taip")</f>
        <v>0</v>
      </c>
      <c r="AB14" s="256">
        <f>SUMIFS('D5'!$AG$11:$AG$4860,'D5'!$B$11:$B$4860,'A5'!$D14,'D5'!AB$11:AB$4860,"taip")</f>
        <v>0</v>
      </c>
      <c r="AC14" s="256">
        <f>SUMIFS('D5'!$AG$11:$AG$4860,'D5'!$B$11:$B$4860,'A5'!$D14,'D5'!AC$11:AC$4860,"taip")</f>
        <v>0</v>
      </c>
    </row>
    <row r="15" spans="1:29" x14ac:dyDescent="0.3">
      <c r="A15" s="13" t="s">
        <v>36</v>
      </c>
      <c r="B15" s="197">
        <f>'VPS1'!C17</f>
        <v>0</v>
      </c>
      <c r="C15" s="252">
        <f>'VPS1'!D17</f>
        <v>0</v>
      </c>
      <c r="D15" s="54">
        <f>'VPS1'!J17</f>
        <v>0</v>
      </c>
      <c r="E15" s="199">
        <f>'VPS1'!F17</f>
        <v>0</v>
      </c>
      <c r="F15" s="256">
        <f>COUNTIFS('D5'!$B$11:$B$4860,'A5'!$D15,'D5'!R$11:R$4860,"taip")</f>
        <v>0</v>
      </c>
      <c r="G15" s="256">
        <f>COUNTIFS('D5'!$B$11:$B$4860,'A5'!$D15,'D5'!S$11:S$4860,"taip")</f>
        <v>0</v>
      </c>
      <c r="H15" s="256">
        <f>COUNTIFS('D5'!$B$11:$B$4860,'A5'!$D15,'D5'!T$11:T$4860,"taip")</f>
        <v>0</v>
      </c>
      <c r="I15" s="256">
        <f>COUNTIFS('D5'!$B$11:$B$4860,'A5'!$D15,'D5'!U$11:U$4860,"taip")</f>
        <v>0</v>
      </c>
      <c r="J15" s="256">
        <f>COUNTIFS('D5'!$B$11:$B$4860,'A5'!$D15,'D5'!V$11:V$4860,"taip")</f>
        <v>0</v>
      </c>
      <c r="K15" s="256">
        <f>COUNTIFS('D5'!$B$11:$B$4860,'A5'!$D15,'D5'!W$11:W$4860,"taip")</f>
        <v>0</v>
      </c>
      <c r="L15" s="256">
        <f>COUNTIFS('D5'!$B$11:$B$4860,'A5'!$D15,'D5'!X$11:X$4860,"taip")</f>
        <v>0</v>
      </c>
      <c r="M15" s="256">
        <f>COUNTIFS('D5'!$B$11:$B$4860,'A5'!$D15,'D5'!Y$11:Y$4860,"taip")</f>
        <v>0</v>
      </c>
      <c r="N15" s="256">
        <f>COUNTIFS('D5'!$B$11:$B$4860,'A5'!$D15,'D5'!Z$11:Z$4860,"taip")</f>
        <v>0</v>
      </c>
      <c r="O15" s="256">
        <f>COUNTIFS('D5'!$B$11:$B$4860,'A5'!$D15,'D5'!AA$11:AA$4860,"taip")</f>
        <v>0</v>
      </c>
      <c r="P15" s="256">
        <f>COUNTIFS('D5'!$B$11:$B$4860,'A5'!$D15,'D5'!AB$11:AB$4860,"taip")</f>
        <v>0</v>
      </c>
      <c r="Q15" s="256">
        <f>COUNTIFS('D5'!$B$11:$B$4860,'A5'!$D15,'D5'!AC$11:AC$4860,"taip")</f>
        <v>0</v>
      </c>
      <c r="R15" s="256">
        <f>SUMIFS('D5'!$AG$11:$AG$4860,'D5'!$B$11:$B$4860,'A5'!$D15,'D5'!R$11:R$4860,"taip")</f>
        <v>0</v>
      </c>
      <c r="S15" s="256">
        <f>SUMIFS('D5'!$AG$11:$AG$4860,'D5'!$B$11:$B$4860,'A5'!$D15,'D5'!S$11:S$4860,"taip")</f>
        <v>0</v>
      </c>
      <c r="T15" s="256">
        <f>SUMIFS('D5'!$AG$11:$AG$4860,'D5'!$B$11:$B$4860,'A5'!$D15,'D5'!T$11:T$4860,"taip")</f>
        <v>0</v>
      </c>
      <c r="U15" s="256">
        <f>SUMIFS('D5'!$AG$11:$AG$4860,'D5'!$B$11:$B$4860,'A5'!$D15,'D5'!U$11:U$4860,"taip")</f>
        <v>0</v>
      </c>
      <c r="V15" s="256">
        <f>SUMIFS('D5'!$AG$11:$AG$4860,'D5'!$B$11:$B$4860,'A5'!$D15,'D5'!V$11:V$4860,"taip")</f>
        <v>0</v>
      </c>
      <c r="W15" s="256">
        <f>SUMIFS('D5'!$AG$11:$AG$4860,'D5'!$B$11:$B$4860,'A5'!$D15,'D5'!W$11:W$4860,"taip")</f>
        <v>0</v>
      </c>
      <c r="X15" s="256">
        <f>SUMIFS('D5'!$AG$11:$AG$4860,'D5'!$B$11:$B$4860,'A5'!$D15,'D5'!X$11:X$4860,"taip")</f>
        <v>0</v>
      </c>
      <c r="Y15" s="256">
        <f>SUMIFS('D5'!$AG$11:$AG$4860,'D5'!$B$11:$B$4860,'A5'!$D15,'D5'!Y$11:Y$4860,"taip")</f>
        <v>0</v>
      </c>
      <c r="Z15" s="256">
        <f>SUMIFS('D5'!$AG$11:$AG$4860,'D5'!$B$11:$B$4860,'A5'!$D15,'D5'!Z$11:Z$4860,"taip")</f>
        <v>0</v>
      </c>
      <c r="AA15" s="256">
        <f>SUMIFS('D5'!$AG$11:$AG$4860,'D5'!$B$11:$B$4860,'A5'!$D15,'D5'!AA$11:AA$4860,"taip")</f>
        <v>0</v>
      </c>
      <c r="AB15" s="256">
        <f>SUMIFS('D5'!$AG$11:$AG$4860,'D5'!$B$11:$B$4860,'A5'!$D15,'D5'!AB$11:AB$4860,"taip")</f>
        <v>0</v>
      </c>
      <c r="AC15" s="256">
        <f>SUMIFS('D5'!$AG$11:$AG$4860,'D5'!$B$11:$B$4860,'A5'!$D15,'D5'!AC$11:AC$4860,"taip")</f>
        <v>0</v>
      </c>
    </row>
    <row r="16" spans="1:29" x14ac:dyDescent="0.3">
      <c r="A16" s="13" t="s">
        <v>37</v>
      </c>
      <c r="B16" s="197">
        <f>'VPS1'!C18</f>
        <v>0</v>
      </c>
      <c r="C16" s="252">
        <f>'VPS1'!D18</f>
        <v>0</v>
      </c>
      <c r="D16" s="54">
        <f>'VPS1'!J18</f>
        <v>0</v>
      </c>
      <c r="E16" s="199">
        <f>'VPS1'!F18</f>
        <v>0</v>
      </c>
      <c r="F16" s="256">
        <f>COUNTIFS('D5'!$B$11:$B$4860,'A5'!$D16,'D5'!R$11:R$4860,"taip")</f>
        <v>0</v>
      </c>
      <c r="G16" s="256">
        <f>COUNTIFS('D5'!$B$11:$B$4860,'A5'!$D16,'D5'!S$11:S$4860,"taip")</f>
        <v>0</v>
      </c>
      <c r="H16" s="256">
        <f>COUNTIFS('D5'!$B$11:$B$4860,'A5'!$D16,'D5'!T$11:T$4860,"taip")</f>
        <v>0</v>
      </c>
      <c r="I16" s="256">
        <f>COUNTIFS('D5'!$B$11:$B$4860,'A5'!$D16,'D5'!U$11:U$4860,"taip")</f>
        <v>0</v>
      </c>
      <c r="J16" s="256">
        <f>COUNTIFS('D5'!$B$11:$B$4860,'A5'!$D16,'D5'!V$11:V$4860,"taip")</f>
        <v>0</v>
      </c>
      <c r="K16" s="256">
        <f>COUNTIFS('D5'!$B$11:$B$4860,'A5'!$D16,'D5'!W$11:W$4860,"taip")</f>
        <v>0</v>
      </c>
      <c r="L16" s="256">
        <f>COUNTIFS('D5'!$B$11:$B$4860,'A5'!$D16,'D5'!X$11:X$4860,"taip")</f>
        <v>0</v>
      </c>
      <c r="M16" s="256">
        <f>COUNTIFS('D5'!$B$11:$B$4860,'A5'!$D16,'D5'!Y$11:Y$4860,"taip")</f>
        <v>0</v>
      </c>
      <c r="N16" s="256">
        <f>COUNTIFS('D5'!$B$11:$B$4860,'A5'!$D16,'D5'!Z$11:Z$4860,"taip")</f>
        <v>0</v>
      </c>
      <c r="O16" s="256">
        <f>COUNTIFS('D5'!$B$11:$B$4860,'A5'!$D16,'D5'!AA$11:AA$4860,"taip")</f>
        <v>0</v>
      </c>
      <c r="P16" s="256">
        <f>COUNTIFS('D5'!$B$11:$B$4860,'A5'!$D16,'D5'!AB$11:AB$4860,"taip")</f>
        <v>0</v>
      </c>
      <c r="Q16" s="256">
        <f>COUNTIFS('D5'!$B$11:$B$4860,'A5'!$D16,'D5'!AC$11:AC$4860,"taip")</f>
        <v>0</v>
      </c>
      <c r="R16" s="256">
        <f>SUMIFS('D5'!$AG$11:$AG$4860,'D5'!$B$11:$B$4860,'A5'!$D16,'D5'!R$11:R$4860,"taip")</f>
        <v>0</v>
      </c>
      <c r="S16" s="256">
        <f>SUMIFS('D5'!$AG$11:$AG$4860,'D5'!$B$11:$B$4860,'A5'!$D16,'D5'!S$11:S$4860,"taip")</f>
        <v>0</v>
      </c>
      <c r="T16" s="256">
        <f>SUMIFS('D5'!$AG$11:$AG$4860,'D5'!$B$11:$B$4860,'A5'!$D16,'D5'!T$11:T$4860,"taip")</f>
        <v>0</v>
      </c>
      <c r="U16" s="256">
        <f>SUMIFS('D5'!$AG$11:$AG$4860,'D5'!$B$11:$B$4860,'A5'!$D16,'D5'!U$11:U$4860,"taip")</f>
        <v>0</v>
      </c>
      <c r="V16" s="256">
        <f>SUMIFS('D5'!$AG$11:$AG$4860,'D5'!$B$11:$B$4860,'A5'!$D16,'D5'!V$11:V$4860,"taip")</f>
        <v>0</v>
      </c>
      <c r="W16" s="256">
        <f>SUMIFS('D5'!$AG$11:$AG$4860,'D5'!$B$11:$B$4860,'A5'!$D16,'D5'!W$11:W$4860,"taip")</f>
        <v>0</v>
      </c>
      <c r="X16" s="256">
        <f>SUMIFS('D5'!$AG$11:$AG$4860,'D5'!$B$11:$B$4860,'A5'!$D16,'D5'!X$11:X$4860,"taip")</f>
        <v>0</v>
      </c>
      <c r="Y16" s="256">
        <f>SUMIFS('D5'!$AG$11:$AG$4860,'D5'!$B$11:$B$4860,'A5'!$D16,'D5'!Y$11:Y$4860,"taip")</f>
        <v>0</v>
      </c>
      <c r="Z16" s="256">
        <f>SUMIFS('D5'!$AG$11:$AG$4860,'D5'!$B$11:$B$4860,'A5'!$D16,'D5'!Z$11:Z$4860,"taip")</f>
        <v>0</v>
      </c>
      <c r="AA16" s="256">
        <f>SUMIFS('D5'!$AG$11:$AG$4860,'D5'!$B$11:$B$4860,'A5'!$D16,'D5'!AA$11:AA$4860,"taip")</f>
        <v>0</v>
      </c>
      <c r="AB16" s="256">
        <f>SUMIFS('D5'!$AG$11:$AG$4860,'D5'!$B$11:$B$4860,'A5'!$D16,'D5'!AB$11:AB$4860,"taip")</f>
        <v>0</v>
      </c>
      <c r="AC16" s="256">
        <f>SUMIFS('D5'!$AG$11:$AG$4860,'D5'!$B$11:$B$4860,'A5'!$D16,'D5'!AC$11:AC$4860,"taip")</f>
        <v>0</v>
      </c>
    </row>
    <row r="17" spans="1:29" x14ac:dyDescent="0.3">
      <c r="A17" s="13" t="s">
        <v>38</v>
      </c>
      <c r="B17" s="197">
        <f>'VPS1'!C19</f>
        <v>0</v>
      </c>
      <c r="C17" s="252">
        <f>'VPS1'!D19</f>
        <v>0</v>
      </c>
      <c r="D17" s="54">
        <f>'VPS1'!J19</f>
        <v>0</v>
      </c>
      <c r="E17" s="199">
        <f>'VPS1'!F19</f>
        <v>0</v>
      </c>
      <c r="F17" s="256">
        <f>COUNTIFS('D5'!$B$11:$B$4860,'A5'!$D17,'D5'!R$11:R$4860,"taip")</f>
        <v>0</v>
      </c>
      <c r="G17" s="256">
        <f>COUNTIFS('D5'!$B$11:$B$4860,'A5'!$D17,'D5'!S$11:S$4860,"taip")</f>
        <v>0</v>
      </c>
      <c r="H17" s="256">
        <f>COUNTIFS('D5'!$B$11:$B$4860,'A5'!$D17,'D5'!T$11:T$4860,"taip")</f>
        <v>0</v>
      </c>
      <c r="I17" s="256">
        <f>COUNTIFS('D5'!$B$11:$B$4860,'A5'!$D17,'D5'!U$11:U$4860,"taip")</f>
        <v>0</v>
      </c>
      <c r="J17" s="256">
        <f>COUNTIFS('D5'!$B$11:$B$4860,'A5'!$D17,'D5'!V$11:V$4860,"taip")</f>
        <v>0</v>
      </c>
      <c r="K17" s="256">
        <f>COUNTIFS('D5'!$B$11:$B$4860,'A5'!$D17,'D5'!W$11:W$4860,"taip")</f>
        <v>0</v>
      </c>
      <c r="L17" s="256">
        <f>COUNTIFS('D5'!$B$11:$B$4860,'A5'!$D17,'D5'!X$11:X$4860,"taip")</f>
        <v>0</v>
      </c>
      <c r="M17" s="256">
        <f>COUNTIFS('D5'!$B$11:$B$4860,'A5'!$D17,'D5'!Y$11:Y$4860,"taip")</f>
        <v>0</v>
      </c>
      <c r="N17" s="256">
        <f>COUNTIFS('D5'!$B$11:$B$4860,'A5'!$D17,'D5'!Z$11:Z$4860,"taip")</f>
        <v>0</v>
      </c>
      <c r="O17" s="256">
        <f>COUNTIFS('D5'!$B$11:$B$4860,'A5'!$D17,'D5'!AA$11:AA$4860,"taip")</f>
        <v>0</v>
      </c>
      <c r="P17" s="256">
        <f>COUNTIFS('D5'!$B$11:$B$4860,'A5'!$D17,'D5'!AB$11:AB$4860,"taip")</f>
        <v>0</v>
      </c>
      <c r="Q17" s="256">
        <f>COUNTIFS('D5'!$B$11:$B$4860,'A5'!$D17,'D5'!AC$11:AC$4860,"taip")</f>
        <v>0</v>
      </c>
      <c r="R17" s="256">
        <f>SUMIFS('D5'!$AG$11:$AG$4860,'D5'!$B$11:$B$4860,'A5'!$D17,'D5'!R$11:R$4860,"taip")</f>
        <v>0</v>
      </c>
      <c r="S17" s="256">
        <f>SUMIFS('D5'!$AG$11:$AG$4860,'D5'!$B$11:$B$4860,'A5'!$D17,'D5'!S$11:S$4860,"taip")</f>
        <v>0</v>
      </c>
      <c r="T17" s="256">
        <f>SUMIFS('D5'!$AG$11:$AG$4860,'D5'!$B$11:$B$4860,'A5'!$D17,'D5'!T$11:T$4860,"taip")</f>
        <v>0</v>
      </c>
      <c r="U17" s="256">
        <f>SUMIFS('D5'!$AG$11:$AG$4860,'D5'!$B$11:$B$4860,'A5'!$D17,'D5'!U$11:U$4860,"taip")</f>
        <v>0</v>
      </c>
      <c r="V17" s="256">
        <f>SUMIFS('D5'!$AG$11:$AG$4860,'D5'!$B$11:$B$4860,'A5'!$D17,'D5'!V$11:V$4860,"taip")</f>
        <v>0</v>
      </c>
      <c r="W17" s="256">
        <f>SUMIFS('D5'!$AG$11:$AG$4860,'D5'!$B$11:$B$4860,'A5'!$D17,'D5'!W$11:W$4860,"taip")</f>
        <v>0</v>
      </c>
      <c r="X17" s="256">
        <f>SUMIFS('D5'!$AG$11:$AG$4860,'D5'!$B$11:$B$4860,'A5'!$D17,'D5'!X$11:X$4860,"taip")</f>
        <v>0</v>
      </c>
      <c r="Y17" s="256">
        <f>SUMIFS('D5'!$AG$11:$AG$4860,'D5'!$B$11:$B$4860,'A5'!$D17,'D5'!Y$11:Y$4860,"taip")</f>
        <v>0</v>
      </c>
      <c r="Z17" s="256">
        <f>SUMIFS('D5'!$AG$11:$AG$4860,'D5'!$B$11:$B$4860,'A5'!$D17,'D5'!Z$11:Z$4860,"taip")</f>
        <v>0</v>
      </c>
      <c r="AA17" s="256">
        <f>SUMIFS('D5'!$AG$11:$AG$4860,'D5'!$B$11:$B$4860,'A5'!$D17,'D5'!AA$11:AA$4860,"taip")</f>
        <v>0</v>
      </c>
      <c r="AB17" s="256">
        <f>SUMIFS('D5'!$AG$11:$AG$4860,'D5'!$B$11:$B$4860,'A5'!$D17,'D5'!AB$11:AB$4860,"taip")</f>
        <v>0</v>
      </c>
      <c r="AC17" s="256">
        <f>SUMIFS('D5'!$AG$11:$AG$4860,'D5'!$B$11:$B$4860,'A5'!$D17,'D5'!AC$11:AC$4860,"taip")</f>
        <v>0</v>
      </c>
    </row>
    <row r="18" spans="1:29" x14ac:dyDescent="0.3">
      <c r="A18" s="13" t="s">
        <v>39</v>
      </c>
      <c r="B18" s="197">
        <f>'VPS1'!C20</f>
        <v>0</v>
      </c>
      <c r="C18" s="252">
        <f>'VPS1'!D20</f>
        <v>0</v>
      </c>
      <c r="D18" s="54">
        <f>'VPS1'!J20</f>
        <v>0</v>
      </c>
      <c r="E18" s="199">
        <f>'VPS1'!F20</f>
        <v>0</v>
      </c>
      <c r="F18" s="256">
        <f>COUNTIFS('D5'!$B$11:$B$4860,'A5'!$D18,'D5'!R$11:R$4860,"taip")</f>
        <v>0</v>
      </c>
      <c r="G18" s="256">
        <f>COUNTIFS('D5'!$B$11:$B$4860,'A5'!$D18,'D5'!S$11:S$4860,"taip")</f>
        <v>0</v>
      </c>
      <c r="H18" s="256">
        <f>COUNTIFS('D5'!$B$11:$B$4860,'A5'!$D18,'D5'!T$11:T$4860,"taip")</f>
        <v>0</v>
      </c>
      <c r="I18" s="256">
        <f>COUNTIFS('D5'!$B$11:$B$4860,'A5'!$D18,'D5'!U$11:U$4860,"taip")</f>
        <v>0</v>
      </c>
      <c r="J18" s="256">
        <f>COUNTIFS('D5'!$B$11:$B$4860,'A5'!$D18,'D5'!V$11:V$4860,"taip")</f>
        <v>0</v>
      </c>
      <c r="K18" s="256">
        <f>COUNTIFS('D5'!$B$11:$B$4860,'A5'!$D18,'D5'!W$11:W$4860,"taip")</f>
        <v>0</v>
      </c>
      <c r="L18" s="256">
        <f>COUNTIFS('D5'!$B$11:$B$4860,'A5'!$D18,'D5'!X$11:X$4860,"taip")</f>
        <v>0</v>
      </c>
      <c r="M18" s="256">
        <f>COUNTIFS('D5'!$B$11:$B$4860,'A5'!$D18,'D5'!Y$11:Y$4860,"taip")</f>
        <v>0</v>
      </c>
      <c r="N18" s="256">
        <f>COUNTIFS('D5'!$B$11:$B$4860,'A5'!$D18,'D5'!Z$11:Z$4860,"taip")</f>
        <v>0</v>
      </c>
      <c r="O18" s="256">
        <f>COUNTIFS('D5'!$B$11:$B$4860,'A5'!$D18,'D5'!AA$11:AA$4860,"taip")</f>
        <v>0</v>
      </c>
      <c r="P18" s="256">
        <f>COUNTIFS('D5'!$B$11:$B$4860,'A5'!$D18,'D5'!AB$11:AB$4860,"taip")</f>
        <v>0</v>
      </c>
      <c r="Q18" s="256">
        <f>COUNTIFS('D5'!$B$11:$B$4860,'A5'!$D18,'D5'!AC$11:AC$4860,"taip")</f>
        <v>0</v>
      </c>
      <c r="R18" s="256">
        <f>SUMIFS('D5'!$AG$11:$AG$4860,'D5'!$B$11:$B$4860,'A5'!$D18,'D5'!R$11:R$4860,"taip")</f>
        <v>0</v>
      </c>
      <c r="S18" s="256">
        <f>SUMIFS('D5'!$AG$11:$AG$4860,'D5'!$B$11:$B$4860,'A5'!$D18,'D5'!S$11:S$4860,"taip")</f>
        <v>0</v>
      </c>
      <c r="T18" s="256">
        <f>SUMIFS('D5'!$AG$11:$AG$4860,'D5'!$B$11:$B$4860,'A5'!$D18,'D5'!T$11:T$4860,"taip")</f>
        <v>0</v>
      </c>
      <c r="U18" s="256">
        <f>SUMIFS('D5'!$AG$11:$AG$4860,'D5'!$B$11:$B$4860,'A5'!$D18,'D5'!U$11:U$4860,"taip")</f>
        <v>0</v>
      </c>
      <c r="V18" s="256">
        <f>SUMIFS('D5'!$AG$11:$AG$4860,'D5'!$B$11:$B$4860,'A5'!$D18,'D5'!V$11:V$4860,"taip")</f>
        <v>0</v>
      </c>
      <c r="W18" s="256">
        <f>SUMIFS('D5'!$AG$11:$AG$4860,'D5'!$B$11:$B$4860,'A5'!$D18,'D5'!W$11:W$4860,"taip")</f>
        <v>0</v>
      </c>
      <c r="X18" s="256">
        <f>SUMIFS('D5'!$AG$11:$AG$4860,'D5'!$B$11:$B$4860,'A5'!$D18,'D5'!X$11:X$4860,"taip")</f>
        <v>0</v>
      </c>
      <c r="Y18" s="256">
        <f>SUMIFS('D5'!$AG$11:$AG$4860,'D5'!$B$11:$B$4860,'A5'!$D18,'D5'!Y$11:Y$4860,"taip")</f>
        <v>0</v>
      </c>
      <c r="Z18" s="256">
        <f>SUMIFS('D5'!$AG$11:$AG$4860,'D5'!$B$11:$B$4860,'A5'!$D18,'D5'!Z$11:Z$4860,"taip")</f>
        <v>0</v>
      </c>
      <c r="AA18" s="256">
        <f>SUMIFS('D5'!$AG$11:$AG$4860,'D5'!$B$11:$B$4860,'A5'!$D18,'D5'!AA$11:AA$4860,"taip")</f>
        <v>0</v>
      </c>
      <c r="AB18" s="256">
        <f>SUMIFS('D5'!$AG$11:$AG$4860,'D5'!$B$11:$B$4860,'A5'!$D18,'D5'!AB$11:AB$4860,"taip")</f>
        <v>0</v>
      </c>
      <c r="AC18" s="256">
        <f>SUMIFS('D5'!$AG$11:$AG$4860,'D5'!$B$11:$B$4860,'A5'!$D18,'D5'!AC$11:AC$4860,"taip")</f>
        <v>0</v>
      </c>
    </row>
    <row r="19" spans="1:29" x14ac:dyDescent="0.3">
      <c r="A19" s="13" t="s">
        <v>40</v>
      </c>
      <c r="B19" s="197">
        <f>'VPS1'!C21</f>
        <v>0</v>
      </c>
      <c r="C19" s="252">
        <f>'VPS1'!D21</f>
        <v>0</v>
      </c>
      <c r="D19" s="54">
        <f>'VPS1'!J21</f>
        <v>0</v>
      </c>
      <c r="E19" s="199">
        <f>'VPS1'!F21</f>
        <v>0</v>
      </c>
      <c r="F19" s="256">
        <f>COUNTIFS('D5'!$B$11:$B$4860,'A5'!$D19,'D5'!R$11:R$4860,"taip")</f>
        <v>0</v>
      </c>
      <c r="G19" s="256">
        <f>COUNTIFS('D5'!$B$11:$B$4860,'A5'!$D19,'D5'!S$11:S$4860,"taip")</f>
        <v>0</v>
      </c>
      <c r="H19" s="256">
        <f>COUNTIFS('D5'!$B$11:$B$4860,'A5'!$D19,'D5'!T$11:T$4860,"taip")</f>
        <v>0</v>
      </c>
      <c r="I19" s="256">
        <f>COUNTIFS('D5'!$B$11:$B$4860,'A5'!$D19,'D5'!U$11:U$4860,"taip")</f>
        <v>0</v>
      </c>
      <c r="J19" s="256">
        <f>COUNTIFS('D5'!$B$11:$B$4860,'A5'!$D19,'D5'!V$11:V$4860,"taip")</f>
        <v>0</v>
      </c>
      <c r="K19" s="256">
        <f>COUNTIFS('D5'!$B$11:$B$4860,'A5'!$D19,'D5'!W$11:W$4860,"taip")</f>
        <v>0</v>
      </c>
      <c r="L19" s="256">
        <f>COUNTIFS('D5'!$B$11:$B$4860,'A5'!$D19,'D5'!X$11:X$4860,"taip")</f>
        <v>0</v>
      </c>
      <c r="M19" s="256">
        <f>COUNTIFS('D5'!$B$11:$B$4860,'A5'!$D19,'D5'!Y$11:Y$4860,"taip")</f>
        <v>0</v>
      </c>
      <c r="N19" s="256">
        <f>COUNTIFS('D5'!$B$11:$B$4860,'A5'!$D19,'D5'!Z$11:Z$4860,"taip")</f>
        <v>0</v>
      </c>
      <c r="O19" s="256">
        <f>COUNTIFS('D5'!$B$11:$B$4860,'A5'!$D19,'D5'!AA$11:AA$4860,"taip")</f>
        <v>0</v>
      </c>
      <c r="P19" s="256">
        <f>COUNTIFS('D5'!$B$11:$B$4860,'A5'!$D19,'D5'!AB$11:AB$4860,"taip")</f>
        <v>0</v>
      </c>
      <c r="Q19" s="256">
        <f>COUNTIFS('D5'!$B$11:$B$4860,'A5'!$D19,'D5'!AC$11:AC$4860,"taip")</f>
        <v>0</v>
      </c>
      <c r="R19" s="256">
        <f>SUMIFS('D5'!$AG$11:$AG$4860,'D5'!$B$11:$B$4860,'A5'!$D19,'D5'!R$11:R$4860,"taip")</f>
        <v>0</v>
      </c>
      <c r="S19" s="256">
        <f>SUMIFS('D5'!$AG$11:$AG$4860,'D5'!$B$11:$B$4860,'A5'!$D19,'D5'!S$11:S$4860,"taip")</f>
        <v>0</v>
      </c>
      <c r="T19" s="256">
        <f>SUMIFS('D5'!$AG$11:$AG$4860,'D5'!$B$11:$B$4860,'A5'!$D19,'D5'!T$11:T$4860,"taip")</f>
        <v>0</v>
      </c>
      <c r="U19" s="256">
        <f>SUMIFS('D5'!$AG$11:$AG$4860,'D5'!$B$11:$B$4860,'A5'!$D19,'D5'!U$11:U$4860,"taip")</f>
        <v>0</v>
      </c>
      <c r="V19" s="256">
        <f>SUMIFS('D5'!$AG$11:$AG$4860,'D5'!$B$11:$B$4860,'A5'!$D19,'D5'!V$11:V$4860,"taip")</f>
        <v>0</v>
      </c>
      <c r="W19" s="256">
        <f>SUMIFS('D5'!$AG$11:$AG$4860,'D5'!$B$11:$B$4860,'A5'!$D19,'D5'!W$11:W$4860,"taip")</f>
        <v>0</v>
      </c>
      <c r="X19" s="256">
        <f>SUMIFS('D5'!$AG$11:$AG$4860,'D5'!$B$11:$B$4860,'A5'!$D19,'D5'!X$11:X$4860,"taip")</f>
        <v>0</v>
      </c>
      <c r="Y19" s="256">
        <f>SUMIFS('D5'!$AG$11:$AG$4860,'D5'!$B$11:$B$4860,'A5'!$D19,'D5'!Y$11:Y$4860,"taip")</f>
        <v>0</v>
      </c>
      <c r="Z19" s="256">
        <f>SUMIFS('D5'!$AG$11:$AG$4860,'D5'!$B$11:$B$4860,'A5'!$D19,'D5'!Z$11:Z$4860,"taip")</f>
        <v>0</v>
      </c>
      <c r="AA19" s="256">
        <f>SUMIFS('D5'!$AG$11:$AG$4860,'D5'!$B$11:$B$4860,'A5'!$D19,'D5'!AA$11:AA$4860,"taip")</f>
        <v>0</v>
      </c>
      <c r="AB19" s="256">
        <f>SUMIFS('D5'!$AG$11:$AG$4860,'D5'!$B$11:$B$4860,'A5'!$D19,'D5'!AB$11:AB$4860,"taip")</f>
        <v>0</v>
      </c>
      <c r="AC19" s="256">
        <f>SUMIFS('D5'!$AG$11:$AG$4860,'D5'!$B$11:$B$4860,'A5'!$D19,'D5'!AC$11:AC$4860,"taip")</f>
        <v>0</v>
      </c>
    </row>
    <row r="20" spans="1:29" x14ac:dyDescent="0.3">
      <c r="A20" s="13" t="s">
        <v>41</v>
      </c>
      <c r="B20" s="197">
        <f>'VPS1'!C22</f>
        <v>0</v>
      </c>
      <c r="C20" s="252">
        <f>'VPS1'!D22</f>
        <v>0</v>
      </c>
      <c r="D20" s="54">
        <f>'VPS1'!J22</f>
        <v>0</v>
      </c>
      <c r="E20" s="199">
        <f>'VPS1'!F22</f>
        <v>0</v>
      </c>
      <c r="F20" s="256">
        <f>COUNTIFS('D5'!$B$11:$B$4860,'A5'!$D20,'D5'!R$11:R$4860,"taip")</f>
        <v>0</v>
      </c>
      <c r="G20" s="256">
        <f>COUNTIFS('D5'!$B$11:$B$4860,'A5'!$D20,'D5'!S$11:S$4860,"taip")</f>
        <v>0</v>
      </c>
      <c r="H20" s="256">
        <f>COUNTIFS('D5'!$B$11:$B$4860,'A5'!$D20,'D5'!T$11:T$4860,"taip")</f>
        <v>0</v>
      </c>
      <c r="I20" s="256">
        <f>COUNTIFS('D5'!$B$11:$B$4860,'A5'!$D20,'D5'!U$11:U$4860,"taip")</f>
        <v>0</v>
      </c>
      <c r="J20" s="256">
        <f>COUNTIFS('D5'!$B$11:$B$4860,'A5'!$D20,'D5'!V$11:V$4860,"taip")</f>
        <v>0</v>
      </c>
      <c r="K20" s="256">
        <f>COUNTIFS('D5'!$B$11:$B$4860,'A5'!$D20,'D5'!W$11:W$4860,"taip")</f>
        <v>0</v>
      </c>
      <c r="L20" s="256">
        <f>COUNTIFS('D5'!$B$11:$B$4860,'A5'!$D20,'D5'!X$11:X$4860,"taip")</f>
        <v>0</v>
      </c>
      <c r="M20" s="256">
        <f>COUNTIFS('D5'!$B$11:$B$4860,'A5'!$D20,'D5'!Y$11:Y$4860,"taip")</f>
        <v>0</v>
      </c>
      <c r="N20" s="256">
        <f>COUNTIFS('D5'!$B$11:$B$4860,'A5'!$D20,'D5'!Z$11:Z$4860,"taip")</f>
        <v>0</v>
      </c>
      <c r="O20" s="256">
        <f>COUNTIFS('D5'!$B$11:$B$4860,'A5'!$D20,'D5'!AA$11:AA$4860,"taip")</f>
        <v>0</v>
      </c>
      <c r="P20" s="256">
        <f>COUNTIFS('D5'!$B$11:$B$4860,'A5'!$D20,'D5'!AB$11:AB$4860,"taip")</f>
        <v>0</v>
      </c>
      <c r="Q20" s="256">
        <f>COUNTIFS('D5'!$B$11:$B$4860,'A5'!$D20,'D5'!AC$11:AC$4860,"taip")</f>
        <v>0</v>
      </c>
      <c r="R20" s="256">
        <f>SUMIFS('D5'!$AG$11:$AG$4860,'D5'!$B$11:$B$4860,'A5'!$D20,'D5'!R$11:R$4860,"taip")</f>
        <v>0</v>
      </c>
      <c r="S20" s="256">
        <f>SUMIFS('D5'!$AG$11:$AG$4860,'D5'!$B$11:$B$4860,'A5'!$D20,'D5'!S$11:S$4860,"taip")</f>
        <v>0</v>
      </c>
      <c r="T20" s="256">
        <f>SUMIFS('D5'!$AG$11:$AG$4860,'D5'!$B$11:$B$4860,'A5'!$D20,'D5'!T$11:T$4860,"taip")</f>
        <v>0</v>
      </c>
      <c r="U20" s="256">
        <f>SUMIFS('D5'!$AG$11:$AG$4860,'D5'!$B$11:$B$4860,'A5'!$D20,'D5'!U$11:U$4860,"taip")</f>
        <v>0</v>
      </c>
      <c r="V20" s="256">
        <f>SUMIFS('D5'!$AG$11:$AG$4860,'D5'!$B$11:$B$4860,'A5'!$D20,'D5'!V$11:V$4860,"taip")</f>
        <v>0</v>
      </c>
      <c r="W20" s="256">
        <f>SUMIFS('D5'!$AG$11:$AG$4860,'D5'!$B$11:$B$4860,'A5'!$D20,'D5'!W$11:W$4860,"taip")</f>
        <v>0</v>
      </c>
      <c r="X20" s="256">
        <f>SUMIFS('D5'!$AG$11:$AG$4860,'D5'!$B$11:$B$4860,'A5'!$D20,'D5'!X$11:X$4860,"taip")</f>
        <v>0</v>
      </c>
      <c r="Y20" s="256">
        <f>SUMIFS('D5'!$AG$11:$AG$4860,'D5'!$B$11:$B$4860,'A5'!$D20,'D5'!Y$11:Y$4860,"taip")</f>
        <v>0</v>
      </c>
      <c r="Z20" s="256">
        <f>SUMIFS('D5'!$AG$11:$AG$4860,'D5'!$B$11:$B$4860,'A5'!$D20,'D5'!Z$11:Z$4860,"taip")</f>
        <v>0</v>
      </c>
      <c r="AA20" s="256">
        <f>SUMIFS('D5'!$AG$11:$AG$4860,'D5'!$B$11:$B$4860,'A5'!$D20,'D5'!AA$11:AA$4860,"taip")</f>
        <v>0</v>
      </c>
      <c r="AB20" s="256">
        <f>SUMIFS('D5'!$AG$11:$AG$4860,'D5'!$B$11:$B$4860,'A5'!$D20,'D5'!AB$11:AB$4860,"taip")</f>
        <v>0</v>
      </c>
      <c r="AC20" s="256">
        <f>SUMIFS('D5'!$AG$11:$AG$4860,'D5'!$B$11:$B$4860,'A5'!$D20,'D5'!AC$11:AC$4860,"taip")</f>
        <v>0</v>
      </c>
    </row>
    <row r="21" spans="1:29" x14ac:dyDescent="0.3">
      <c r="A21" s="13" t="s">
        <v>42</v>
      </c>
      <c r="B21" s="197">
        <f>'VPS1'!C23</f>
        <v>0</v>
      </c>
      <c r="C21" s="252">
        <f>'VPS1'!D23</f>
        <v>0</v>
      </c>
      <c r="D21" s="54">
        <f>'VPS1'!J23</f>
        <v>0</v>
      </c>
      <c r="E21" s="199">
        <f>'VPS1'!F23</f>
        <v>0</v>
      </c>
      <c r="F21" s="256">
        <f>COUNTIFS('D5'!$B$11:$B$4860,'A5'!$D21,'D5'!R$11:R$4860,"taip")</f>
        <v>0</v>
      </c>
      <c r="G21" s="256">
        <f>COUNTIFS('D5'!$B$11:$B$4860,'A5'!$D21,'D5'!S$11:S$4860,"taip")</f>
        <v>0</v>
      </c>
      <c r="H21" s="256">
        <f>COUNTIFS('D5'!$B$11:$B$4860,'A5'!$D21,'D5'!T$11:T$4860,"taip")</f>
        <v>0</v>
      </c>
      <c r="I21" s="256">
        <f>COUNTIFS('D5'!$B$11:$B$4860,'A5'!$D21,'D5'!U$11:U$4860,"taip")</f>
        <v>0</v>
      </c>
      <c r="J21" s="256">
        <f>COUNTIFS('D5'!$B$11:$B$4860,'A5'!$D21,'D5'!V$11:V$4860,"taip")</f>
        <v>0</v>
      </c>
      <c r="K21" s="256">
        <f>COUNTIFS('D5'!$B$11:$B$4860,'A5'!$D21,'D5'!W$11:W$4860,"taip")</f>
        <v>0</v>
      </c>
      <c r="L21" s="256">
        <f>COUNTIFS('D5'!$B$11:$B$4860,'A5'!$D21,'D5'!X$11:X$4860,"taip")</f>
        <v>0</v>
      </c>
      <c r="M21" s="256">
        <f>COUNTIFS('D5'!$B$11:$B$4860,'A5'!$D21,'D5'!Y$11:Y$4860,"taip")</f>
        <v>0</v>
      </c>
      <c r="N21" s="256">
        <f>COUNTIFS('D5'!$B$11:$B$4860,'A5'!$D21,'D5'!Z$11:Z$4860,"taip")</f>
        <v>0</v>
      </c>
      <c r="O21" s="256">
        <f>COUNTIFS('D5'!$B$11:$B$4860,'A5'!$D21,'D5'!AA$11:AA$4860,"taip")</f>
        <v>0</v>
      </c>
      <c r="P21" s="256">
        <f>COUNTIFS('D5'!$B$11:$B$4860,'A5'!$D21,'D5'!AB$11:AB$4860,"taip")</f>
        <v>0</v>
      </c>
      <c r="Q21" s="256">
        <f>COUNTIFS('D5'!$B$11:$B$4860,'A5'!$D21,'D5'!AC$11:AC$4860,"taip")</f>
        <v>0</v>
      </c>
      <c r="R21" s="256">
        <f>SUMIFS('D5'!$AG$11:$AG$4860,'D5'!$B$11:$B$4860,'A5'!$D21,'D5'!R$11:R$4860,"taip")</f>
        <v>0</v>
      </c>
      <c r="S21" s="256">
        <f>SUMIFS('D5'!$AG$11:$AG$4860,'D5'!$B$11:$B$4860,'A5'!$D21,'D5'!S$11:S$4860,"taip")</f>
        <v>0</v>
      </c>
      <c r="T21" s="256">
        <f>SUMIFS('D5'!$AG$11:$AG$4860,'D5'!$B$11:$B$4860,'A5'!$D21,'D5'!T$11:T$4860,"taip")</f>
        <v>0</v>
      </c>
      <c r="U21" s="256">
        <f>SUMIFS('D5'!$AG$11:$AG$4860,'D5'!$B$11:$B$4860,'A5'!$D21,'D5'!U$11:U$4860,"taip")</f>
        <v>0</v>
      </c>
      <c r="V21" s="256">
        <f>SUMIFS('D5'!$AG$11:$AG$4860,'D5'!$B$11:$B$4860,'A5'!$D21,'D5'!V$11:V$4860,"taip")</f>
        <v>0</v>
      </c>
      <c r="W21" s="256">
        <f>SUMIFS('D5'!$AG$11:$AG$4860,'D5'!$B$11:$B$4860,'A5'!$D21,'D5'!W$11:W$4860,"taip")</f>
        <v>0</v>
      </c>
      <c r="X21" s="256">
        <f>SUMIFS('D5'!$AG$11:$AG$4860,'D5'!$B$11:$B$4860,'A5'!$D21,'D5'!X$11:X$4860,"taip")</f>
        <v>0</v>
      </c>
      <c r="Y21" s="256">
        <f>SUMIFS('D5'!$AG$11:$AG$4860,'D5'!$B$11:$B$4860,'A5'!$D21,'D5'!Y$11:Y$4860,"taip")</f>
        <v>0</v>
      </c>
      <c r="Z21" s="256">
        <f>SUMIFS('D5'!$AG$11:$AG$4860,'D5'!$B$11:$B$4860,'A5'!$D21,'D5'!Z$11:Z$4860,"taip")</f>
        <v>0</v>
      </c>
      <c r="AA21" s="256">
        <f>SUMIFS('D5'!$AG$11:$AG$4860,'D5'!$B$11:$B$4860,'A5'!$D21,'D5'!AA$11:AA$4860,"taip")</f>
        <v>0</v>
      </c>
      <c r="AB21" s="256">
        <f>SUMIFS('D5'!$AG$11:$AG$4860,'D5'!$B$11:$B$4860,'A5'!$D21,'D5'!AB$11:AB$4860,"taip")</f>
        <v>0</v>
      </c>
      <c r="AC21" s="256">
        <f>SUMIFS('D5'!$AG$11:$AG$4860,'D5'!$B$11:$B$4860,'A5'!$D21,'D5'!AC$11:AC$4860,"taip")</f>
        <v>0</v>
      </c>
    </row>
    <row r="22" spans="1:29" x14ac:dyDescent="0.3">
      <c r="A22" s="13" t="s">
        <v>43</v>
      </c>
      <c r="B22" s="197">
        <f>'VPS1'!C24</f>
        <v>0</v>
      </c>
      <c r="C22" s="252">
        <f>'VPS1'!D24</f>
        <v>0</v>
      </c>
      <c r="D22" s="54">
        <f>'VPS1'!J24</f>
        <v>0</v>
      </c>
      <c r="E22" s="199">
        <f>'VPS1'!F24</f>
        <v>0</v>
      </c>
      <c r="F22" s="256">
        <f>COUNTIFS('D5'!$B$11:$B$4860,'A5'!$D22,'D5'!R$11:R$4860,"taip")</f>
        <v>0</v>
      </c>
      <c r="G22" s="256">
        <f>COUNTIFS('D5'!$B$11:$B$4860,'A5'!$D22,'D5'!S$11:S$4860,"taip")</f>
        <v>0</v>
      </c>
      <c r="H22" s="256">
        <f>COUNTIFS('D5'!$B$11:$B$4860,'A5'!$D22,'D5'!T$11:T$4860,"taip")</f>
        <v>0</v>
      </c>
      <c r="I22" s="256">
        <f>COUNTIFS('D5'!$B$11:$B$4860,'A5'!$D22,'D5'!U$11:U$4860,"taip")</f>
        <v>0</v>
      </c>
      <c r="J22" s="256">
        <f>COUNTIFS('D5'!$B$11:$B$4860,'A5'!$D22,'D5'!V$11:V$4860,"taip")</f>
        <v>0</v>
      </c>
      <c r="K22" s="256">
        <f>COUNTIFS('D5'!$B$11:$B$4860,'A5'!$D22,'D5'!W$11:W$4860,"taip")</f>
        <v>0</v>
      </c>
      <c r="L22" s="256">
        <f>COUNTIFS('D5'!$B$11:$B$4860,'A5'!$D22,'D5'!X$11:X$4860,"taip")</f>
        <v>0</v>
      </c>
      <c r="M22" s="256">
        <f>COUNTIFS('D5'!$B$11:$B$4860,'A5'!$D22,'D5'!Y$11:Y$4860,"taip")</f>
        <v>0</v>
      </c>
      <c r="N22" s="256">
        <f>COUNTIFS('D5'!$B$11:$B$4860,'A5'!$D22,'D5'!Z$11:Z$4860,"taip")</f>
        <v>0</v>
      </c>
      <c r="O22" s="256">
        <f>COUNTIFS('D5'!$B$11:$B$4860,'A5'!$D22,'D5'!AA$11:AA$4860,"taip")</f>
        <v>0</v>
      </c>
      <c r="P22" s="256">
        <f>COUNTIFS('D5'!$B$11:$B$4860,'A5'!$D22,'D5'!AB$11:AB$4860,"taip")</f>
        <v>0</v>
      </c>
      <c r="Q22" s="256">
        <f>COUNTIFS('D5'!$B$11:$B$4860,'A5'!$D22,'D5'!AC$11:AC$4860,"taip")</f>
        <v>0</v>
      </c>
      <c r="R22" s="256">
        <f>SUMIFS('D5'!$AG$11:$AG$4860,'D5'!$B$11:$B$4860,'A5'!$D22,'D5'!R$11:R$4860,"taip")</f>
        <v>0</v>
      </c>
      <c r="S22" s="256">
        <f>SUMIFS('D5'!$AG$11:$AG$4860,'D5'!$B$11:$B$4860,'A5'!$D22,'D5'!S$11:S$4860,"taip")</f>
        <v>0</v>
      </c>
      <c r="T22" s="256">
        <f>SUMIFS('D5'!$AG$11:$AG$4860,'D5'!$B$11:$B$4860,'A5'!$D22,'D5'!T$11:T$4860,"taip")</f>
        <v>0</v>
      </c>
      <c r="U22" s="256">
        <f>SUMIFS('D5'!$AG$11:$AG$4860,'D5'!$B$11:$B$4860,'A5'!$D22,'D5'!U$11:U$4860,"taip")</f>
        <v>0</v>
      </c>
      <c r="V22" s="256">
        <f>SUMIFS('D5'!$AG$11:$AG$4860,'D5'!$B$11:$B$4860,'A5'!$D22,'D5'!V$11:V$4860,"taip")</f>
        <v>0</v>
      </c>
      <c r="W22" s="256">
        <f>SUMIFS('D5'!$AG$11:$AG$4860,'D5'!$B$11:$B$4860,'A5'!$D22,'D5'!W$11:W$4860,"taip")</f>
        <v>0</v>
      </c>
      <c r="X22" s="256">
        <f>SUMIFS('D5'!$AG$11:$AG$4860,'D5'!$B$11:$B$4860,'A5'!$D22,'D5'!X$11:X$4860,"taip")</f>
        <v>0</v>
      </c>
      <c r="Y22" s="256">
        <f>SUMIFS('D5'!$AG$11:$AG$4860,'D5'!$B$11:$B$4860,'A5'!$D22,'D5'!Y$11:Y$4860,"taip")</f>
        <v>0</v>
      </c>
      <c r="Z22" s="256">
        <f>SUMIFS('D5'!$AG$11:$AG$4860,'D5'!$B$11:$B$4860,'A5'!$D22,'D5'!Z$11:Z$4860,"taip")</f>
        <v>0</v>
      </c>
      <c r="AA22" s="256">
        <f>SUMIFS('D5'!$AG$11:$AG$4860,'D5'!$B$11:$B$4860,'A5'!$D22,'D5'!AA$11:AA$4860,"taip")</f>
        <v>0</v>
      </c>
      <c r="AB22" s="256">
        <f>SUMIFS('D5'!$AG$11:$AG$4860,'D5'!$B$11:$B$4860,'A5'!$D22,'D5'!AB$11:AB$4860,"taip")</f>
        <v>0</v>
      </c>
      <c r="AC22" s="256">
        <f>SUMIFS('D5'!$AG$11:$AG$4860,'D5'!$B$11:$B$4860,'A5'!$D22,'D5'!AC$11:AC$4860,"taip")</f>
        <v>0</v>
      </c>
    </row>
    <row r="23" spans="1:29" x14ac:dyDescent="0.3">
      <c r="A23" s="13" t="s">
        <v>44</v>
      </c>
      <c r="B23" s="197">
        <f>'VPS1'!C25</f>
        <v>0</v>
      </c>
      <c r="C23" s="252">
        <f>'VPS1'!D25</f>
        <v>0</v>
      </c>
      <c r="D23" s="54">
        <f>'VPS1'!J25</f>
        <v>0</v>
      </c>
      <c r="E23" s="199">
        <f>'VPS1'!F25</f>
        <v>0</v>
      </c>
      <c r="F23" s="256">
        <f>COUNTIFS('D5'!$B$11:$B$4860,'A5'!$D23,'D5'!R$11:R$4860,"taip")</f>
        <v>0</v>
      </c>
      <c r="G23" s="256">
        <f>COUNTIFS('D5'!$B$11:$B$4860,'A5'!$D23,'D5'!S$11:S$4860,"taip")</f>
        <v>0</v>
      </c>
      <c r="H23" s="256">
        <f>COUNTIFS('D5'!$B$11:$B$4860,'A5'!$D23,'D5'!T$11:T$4860,"taip")</f>
        <v>0</v>
      </c>
      <c r="I23" s="256">
        <f>COUNTIFS('D5'!$B$11:$B$4860,'A5'!$D23,'D5'!U$11:U$4860,"taip")</f>
        <v>0</v>
      </c>
      <c r="J23" s="256">
        <f>COUNTIFS('D5'!$B$11:$B$4860,'A5'!$D23,'D5'!V$11:V$4860,"taip")</f>
        <v>0</v>
      </c>
      <c r="K23" s="256">
        <f>COUNTIFS('D5'!$B$11:$B$4860,'A5'!$D23,'D5'!W$11:W$4860,"taip")</f>
        <v>0</v>
      </c>
      <c r="L23" s="256">
        <f>COUNTIFS('D5'!$B$11:$B$4860,'A5'!$D23,'D5'!X$11:X$4860,"taip")</f>
        <v>0</v>
      </c>
      <c r="M23" s="256">
        <f>COUNTIFS('D5'!$B$11:$B$4860,'A5'!$D23,'D5'!Y$11:Y$4860,"taip")</f>
        <v>0</v>
      </c>
      <c r="N23" s="256">
        <f>COUNTIFS('D5'!$B$11:$B$4860,'A5'!$D23,'D5'!Z$11:Z$4860,"taip")</f>
        <v>0</v>
      </c>
      <c r="O23" s="256">
        <f>COUNTIFS('D5'!$B$11:$B$4860,'A5'!$D23,'D5'!AA$11:AA$4860,"taip")</f>
        <v>0</v>
      </c>
      <c r="P23" s="256">
        <f>COUNTIFS('D5'!$B$11:$B$4860,'A5'!$D23,'D5'!AB$11:AB$4860,"taip")</f>
        <v>0</v>
      </c>
      <c r="Q23" s="256">
        <f>COUNTIFS('D5'!$B$11:$B$4860,'A5'!$D23,'D5'!AC$11:AC$4860,"taip")</f>
        <v>0</v>
      </c>
      <c r="R23" s="256">
        <f>SUMIFS('D5'!$AG$11:$AG$4860,'D5'!$B$11:$B$4860,'A5'!$D23,'D5'!R$11:R$4860,"taip")</f>
        <v>0</v>
      </c>
      <c r="S23" s="256">
        <f>SUMIFS('D5'!$AG$11:$AG$4860,'D5'!$B$11:$B$4860,'A5'!$D23,'D5'!S$11:S$4860,"taip")</f>
        <v>0</v>
      </c>
      <c r="T23" s="256">
        <f>SUMIFS('D5'!$AG$11:$AG$4860,'D5'!$B$11:$B$4860,'A5'!$D23,'D5'!T$11:T$4860,"taip")</f>
        <v>0</v>
      </c>
      <c r="U23" s="256">
        <f>SUMIFS('D5'!$AG$11:$AG$4860,'D5'!$B$11:$B$4860,'A5'!$D23,'D5'!U$11:U$4860,"taip")</f>
        <v>0</v>
      </c>
      <c r="V23" s="256">
        <f>SUMIFS('D5'!$AG$11:$AG$4860,'D5'!$B$11:$B$4860,'A5'!$D23,'D5'!V$11:V$4860,"taip")</f>
        <v>0</v>
      </c>
      <c r="W23" s="256">
        <f>SUMIFS('D5'!$AG$11:$AG$4860,'D5'!$B$11:$B$4860,'A5'!$D23,'D5'!W$11:W$4860,"taip")</f>
        <v>0</v>
      </c>
      <c r="X23" s="256">
        <f>SUMIFS('D5'!$AG$11:$AG$4860,'D5'!$B$11:$B$4860,'A5'!$D23,'D5'!X$11:X$4860,"taip")</f>
        <v>0</v>
      </c>
      <c r="Y23" s="256">
        <f>SUMIFS('D5'!$AG$11:$AG$4860,'D5'!$B$11:$B$4860,'A5'!$D23,'D5'!Y$11:Y$4860,"taip")</f>
        <v>0</v>
      </c>
      <c r="Z23" s="256">
        <f>SUMIFS('D5'!$AG$11:$AG$4860,'D5'!$B$11:$B$4860,'A5'!$D23,'D5'!Z$11:Z$4860,"taip")</f>
        <v>0</v>
      </c>
      <c r="AA23" s="256">
        <f>SUMIFS('D5'!$AG$11:$AG$4860,'D5'!$B$11:$B$4860,'A5'!$D23,'D5'!AA$11:AA$4860,"taip")</f>
        <v>0</v>
      </c>
      <c r="AB23" s="256">
        <f>SUMIFS('D5'!$AG$11:$AG$4860,'D5'!$B$11:$B$4860,'A5'!$D23,'D5'!AB$11:AB$4860,"taip")</f>
        <v>0</v>
      </c>
      <c r="AC23" s="256">
        <f>SUMIFS('D5'!$AG$11:$AG$4860,'D5'!$B$11:$B$4860,'A5'!$D23,'D5'!AC$11:AC$4860,"taip")</f>
        <v>0</v>
      </c>
    </row>
    <row r="24" spans="1:29" x14ac:dyDescent="0.3">
      <c r="A24" s="13" t="s">
        <v>45</v>
      </c>
      <c r="B24" s="197">
        <f>'VPS1'!C26</f>
        <v>0</v>
      </c>
      <c r="C24" s="252">
        <f>'VPS1'!D26</f>
        <v>0</v>
      </c>
      <c r="D24" s="54">
        <f>'VPS1'!J26</f>
        <v>0</v>
      </c>
      <c r="E24" s="199">
        <f>'VPS1'!F26</f>
        <v>0</v>
      </c>
      <c r="F24" s="256">
        <f>COUNTIFS('D5'!$B$11:$B$4860,'A5'!$D24,'D5'!R$11:R$4860,"taip")</f>
        <v>0</v>
      </c>
      <c r="G24" s="256">
        <f>COUNTIFS('D5'!$B$11:$B$4860,'A5'!$D24,'D5'!S$11:S$4860,"taip")</f>
        <v>0</v>
      </c>
      <c r="H24" s="256">
        <f>COUNTIFS('D5'!$B$11:$B$4860,'A5'!$D24,'D5'!T$11:T$4860,"taip")</f>
        <v>0</v>
      </c>
      <c r="I24" s="256">
        <f>COUNTIFS('D5'!$B$11:$B$4860,'A5'!$D24,'D5'!U$11:U$4860,"taip")</f>
        <v>0</v>
      </c>
      <c r="J24" s="256">
        <f>COUNTIFS('D5'!$B$11:$B$4860,'A5'!$D24,'D5'!V$11:V$4860,"taip")</f>
        <v>0</v>
      </c>
      <c r="K24" s="256">
        <f>COUNTIFS('D5'!$B$11:$B$4860,'A5'!$D24,'D5'!W$11:W$4860,"taip")</f>
        <v>0</v>
      </c>
      <c r="L24" s="256">
        <f>COUNTIFS('D5'!$B$11:$B$4860,'A5'!$D24,'D5'!X$11:X$4860,"taip")</f>
        <v>0</v>
      </c>
      <c r="M24" s="256">
        <f>COUNTIFS('D5'!$B$11:$B$4860,'A5'!$D24,'D5'!Y$11:Y$4860,"taip")</f>
        <v>0</v>
      </c>
      <c r="N24" s="256">
        <f>COUNTIFS('D5'!$B$11:$B$4860,'A5'!$D24,'D5'!Z$11:Z$4860,"taip")</f>
        <v>0</v>
      </c>
      <c r="O24" s="256">
        <f>COUNTIFS('D5'!$B$11:$B$4860,'A5'!$D24,'D5'!AA$11:AA$4860,"taip")</f>
        <v>0</v>
      </c>
      <c r="P24" s="256">
        <f>COUNTIFS('D5'!$B$11:$B$4860,'A5'!$D24,'D5'!AB$11:AB$4860,"taip")</f>
        <v>0</v>
      </c>
      <c r="Q24" s="256">
        <f>COUNTIFS('D5'!$B$11:$B$4860,'A5'!$D24,'D5'!AC$11:AC$4860,"taip")</f>
        <v>0</v>
      </c>
      <c r="R24" s="256">
        <f>SUMIFS('D5'!$AG$11:$AG$4860,'D5'!$B$11:$B$4860,'A5'!$D24,'D5'!R$11:R$4860,"taip")</f>
        <v>0</v>
      </c>
      <c r="S24" s="256">
        <f>SUMIFS('D5'!$AG$11:$AG$4860,'D5'!$B$11:$B$4860,'A5'!$D24,'D5'!S$11:S$4860,"taip")</f>
        <v>0</v>
      </c>
      <c r="T24" s="256">
        <f>SUMIFS('D5'!$AG$11:$AG$4860,'D5'!$B$11:$B$4860,'A5'!$D24,'D5'!T$11:T$4860,"taip")</f>
        <v>0</v>
      </c>
      <c r="U24" s="256">
        <f>SUMIFS('D5'!$AG$11:$AG$4860,'D5'!$B$11:$B$4860,'A5'!$D24,'D5'!U$11:U$4860,"taip")</f>
        <v>0</v>
      </c>
      <c r="V24" s="256">
        <f>SUMIFS('D5'!$AG$11:$AG$4860,'D5'!$B$11:$B$4860,'A5'!$D24,'D5'!V$11:V$4860,"taip")</f>
        <v>0</v>
      </c>
      <c r="W24" s="256">
        <f>SUMIFS('D5'!$AG$11:$AG$4860,'D5'!$B$11:$B$4860,'A5'!$D24,'D5'!W$11:W$4860,"taip")</f>
        <v>0</v>
      </c>
      <c r="X24" s="256">
        <f>SUMIFS('D5'!$AG$11:$AG$4860,'D5'!$B$11:$B$4860,'A5'!$D24,'D5'!X$11:X$4860,"taip")</f>
        <v>0</v>
      </c>
      <c r="Y24" s="256">
        <f>SUMIFS('D5'!$AG$11:$AG$4860,'D5'!$B$11:$B$4860,'A5'!$D24,'D5'!Y$11:Y$4860,"taip")</f>
        <v>0</v>
      </c>
      <c r="Z24" s="256">
        <f>SUMIFS('D5'!$AG$11:$AG$4860,'D5'!$B$11:$B$4860,'A5'!$D24,'D5'!Z$11:Z$4860,"taip")</f>
        <v>0</v>
      </c>
      <c r="AA24" s="256">
        <f>SUMIFS('D5'!$AG$11:$AG$4860,'D5'!$B$11:$B$4860,'A5'!$D24,'D5'!AA$11:AA$4860,"taip")</f>
        <v>0</v>
      </c>
      <c r="AB24" s="256">
        <f>SUMIFS('D5'!$AG$11:$AG$4860,'D5'!$B$11:$B$4860,'A5'!$D24,'D5'!AB$11:AB$4860,"taip")</f>
        <v>0</v>
      </c>
      <c r="AC24" s="256">
        <f>SUMIFS('D5'!$AG$11:$AG$4860,'D5'!$B$11:$B$4860,'A5'!$D24,'D5'!AC$11:AC$4860,"taip")</f>
        <v>0</v>
      </c>
    </row>
    <row r="25" spans="1:29" x14ac:dyDescent="0.3">
      <c r="A25" s="13" t="s">
        <v>46</v>
      </c>
      <c r="B25" s="197">
        <f>'VPS1'!C27</f>
        <v>0</v>
      </c>
      <c r="C25" s="252">
        <f>'VPS1'!D27</f>
        <v>0</v>
      </c>
      <c r="D25" s="54">
        <f>'VPS1'!J27</f>
        <v>0</v>
      </c>
      <c r="E25" s="199">
        <f>'VPS1'!F27</f>
        <v>0</v>
      </c>
      <c r="F25" s="256">
        <f>COUNTIFS('D5'!$B$11:$B$4860,'A5'!$D25,'D5'!R$11:R$4860,"taip")</f>
        <v>0</v>
      </c>
      <c r="G25" s="256">
        <f>COUNTIFS('D5'!$B$11:$B$4860,'A5'!$D25,'D5'!S$11:S$4860,"taip")</f>
        <v>0</v>
      </c>
      <c r="H25" s="256">
        <f>COUNTIFS('D5'!$B$11:$B$4860,'A5'!$D25,'D5'!T$11:T$4860,"taip")</f>
        <v>0</v>
      </c>
      <c r="I25" s="256">
        <f>COUNTIFS('D5'!$B$11:$B$4860,'A5'!$D25,'D5'!U$11:U$4860,"taip")</f>
        <v>0</v>
      </c>
      <c r="J25" s="256">
        <f>COUNTIFS('D5'!$B$11:$B$4860,'A5'!$D25,'D5'!V$11:V$4860,"taip")</f>
        <v>0</v>
      </c>
      <c r="K25" s="256">
        <f>COUNTIFS('D5'!$B$11:$B$4860,'A5'!$D25,'D5'!W$11:W$4860,"taip")</f>
        <v>0</v>
      </c>
      <c r="L25" s="256">
        <f>COUNTIFS('D5'!$B$11:$B$4860,'A5'!$D25,'D5'!X$11:X$4860,"taip")</f>
        <v>0</v>
      </c>
      <c r="M25" s="256">
        <f>COUNTIFS('D5'!$B$11:$B$4860,'A5'!$D25,'D5'!Y$11:Y$4860,"taip")</f>
        <v>0</v>
      </c>
      <c r="N25" s="256">
        <f>COUNTIFS('D5'!$B$11:$B$4860,'A5'!$D25,'D5'!Z$11:Z$4860,"taip")</f>
        <v>0</v>
      </c>
      <c r="O25" s="256">
        <f>COUNTIFS('D5'!$B$11:$B$4860,'A5'!$D25,'D5'!AA$11:AA$4860,"taip")</f>
        <v>0</v>
      </c>
      <c r="P25" s="256">
        <f>COUNTIFS('D5'!$B$11:$B$4860,'A5'!$D25,'D5'!AB$11:AB$4860,"taip")</f>
        <v>0</v>
      </c>
      <c r="Q25" s="256">
        <f>COUNTIFS('D5'!$B$11:$B$4860,'A5'!$D25,'D5'!AC$11:AC$4860,"taip")</f>
        <v>0</v>
      </c>
      <c r="R25" s="256">
        <f>SUMIFS('D5'!$AG$11:$AG$4860,'D5'!$B$11:$B$4860,'A5'!$D25,'D5'!R$11:R$4860,"taip")</f>
        <v>0</v>
      </c>
      <c r="S25" s="256">
        <f>SUMIFS('D5'!$AG$11:$AG$4860,'D5'!$B$11:$B$4860,'A5'!$D25,'D5'!S$11:S$4860,"taip")</f>
        <v>0</v>
      </c>
      <c r="T25" s="256">
        <f>SUMIFS('D5'!$AG$11:$AG$4860,'D5'!$B$11:$B$4860,'A5'!$D25,'D5'!T$11:T$4860,"taip")</f>
        <v>0</v>
      </c>
      <c r="U25" s="256">
        <f>SUMIFS('D5'!$AG$11:$AG$4860,'D5'!$B$11:$B$4860,'A5'!$D25,'D5'!U$11:U$4860,"taip")</f>
        <v>0</v>
      </c>
      <c r="V25" s="256">
        <f>SUMIFS('D5'!$AG$11:$AG$4860,'D5'!$B$11:$B$4860,'A5'!$D25,'D5'!V$11:V$4860,"taip")</f>
        <v>0</v>
      </c>
      <c r="W25" s="256">
        <f>SUMIFS('D5'!$AG$11:$AG$4860,'D5'!$B$11:$B$4860,'A5'!$D25,'D5'!W$11:W$4860,"taip")</f>
        <v>0</v>
      </c>
      <c r="X25" s="256">
        <f>SUMIFS('D5'!$AG$11:$AG$4860,'D5'!$B$11:$B$4860,'A5'!$D25,'D5'!X$11:X$4860,"taip")</f>
        <v>0</v>
      </c>
      <c r="Y25" s="256">
        <f>SUMIFS('D5'!$AG$11:$AG$4860,'D5'!$B$11:$B$4860,'A5'!$D25,'D5'!Y$11:Y$4860,"taip")</f>
        <v>0</v>
      </c>
      <c r="Z25" s="256">
        <f>SUMIFS('D5'!$AG$11:$AG$4860,'D5'!$B$11:$B$4860,'A5'!$D25,'D5'!Z$11:Z$4860,"taip")</f>
        <v>0</v>
      </c>
      <c r="AA25" s="256">
        <f>SUMIFS('D5'!$AG$11:$AG$4860,'D5'!$B$11:$B$4860,'A5'!$D25,'D5'!AA$11:AA$4860,"taip")</f>
        <v>0</v>
      </c>
      <c r="AB25" s="256">
        <f>SUMIFS('D5'!$AG$11:$AG$4860,'D5'!$B$11:$B$4860,'A5'!$D25,'D5'!AB$11:AB$4860,"taip")</f>
        <v>0</v>
      </c>
      <c r="AC25" s="256">
        <f>SUMIFS('D5'!$AG$11:$AG$4860,'D5'!$B$11:$B$4860,'A5'!$D25,'D5'!AC$11:AC$4860,"taip")</f>
        <v>0</v>
      </c>
    </row>
    <row r="26" spans="1:29" x14ac:dyDescent="0.3">
      <c r="A26" s="13" t="s">
        <v>47</v>
      </c>
      <c r="B26" s="197">
        <f>'VPS1'!C28</f>
        <v>0</v>
      </c>
      <c r="C26" s="252">
        <f>'VPS1'!D28</f>
        <v>0</v>
      </c>
      <c r="D26" s="54">
        <f>'VPS1'!J28</f>
        <v>0</v>
      </c>
      <c r="E26" s="199">
        <f>'VPS1'!F28</f>
        <v>0</v>
      </c>
      <c r="F26" s="256">
        <f>COUNTIFS('D5'!$B$11:$B$4860,'A5'!$D26,'D5'!R$11:R$4860,"taip")</f>
        <v>0</v>
      </c>
      <c r="G26" s="256">
        <f>COUNTIFS('D5'!$B$11:$B$4860,'A5'!$D26,'D5'!S$11:S$4860,"taip")</f>
        <v>0</v>
      </c>
      <c r="H26" s="256">
        <f>COUNTIFS('D5'!$B$11:$B$4860,'A5'!$D26,'D5'!T$11:T$4860,"taip")</f>
        <v>0</v>
      </c>
      <c r="I26" s="256">
        <f>COUNTIFS('D5'!$B$11:$B$4860,'A5'!$D26,'D5'!U$11:U$4860,"taip")</f>
        <v>0</v>
      </c>
      <c r="J26" s="256">
        <f>COUNTIFS('D5'!$B$11:$B$4860,'A5'!$D26,'D5'!V$11:V$4860,"taip")</f>
        <v>0</v>
      </c>
      <c r="K26" s="256">
        <f>COUNTIFS('D5'!$B$11:$B$4860,'A5'!$D26,'D5'!W$11:W$4860,"taip")</f>
        <v>0</v>
      </c>
      <c r="L26" s="256">
        <f>COUNTIFS('D5'!$B$11:$B$4860,'A5'!$D26,'D5'!X$11:X$4860,"taip")</f>
        <v>0</v>
      </c>
      <c r="M26" s="256">
        <f>COUNTIFS('D5'!$B$11:$B$4860,'A5'!$D26,'D5'!Y$11:Y$4860,"taip")</f>
        <v>0</v>
      </c>
      <c r="N26" s="256">
        <f>COUNTIFS('D5'!$B$11:$B$4860,'A5'!$D26,'D5'!Z$11:Z$4860,"taip")</f>
        <v>0</v>
      </c>
      <c r="O26" s="256">
        <f>COUNTIFS('D5'!$B$11:$B$4860,'A5'!$D26,'D5'!AA$11:AA$4860,"taip")</f>
        <v>0</v>
      </c>
      <c r="P26" s="256">
        <f>COUNTIFS('D5'!$B$11:$B$4860,'A5'!$D26,'D5'!AB$11:AB$4860,"taip")</f>
        <v>0</v>
      </c>
      <c r="Q26" s="256">
        <f>COUNTIFS('D5'!$B$11:$B$4860,'A5'!$D26,'D5'!AC$11:AC$4860,"taip")</f>
        <v>0</v>
      </c>
      <c r="R26" s="256">
        <f>SUMIFS('D5'!$AG$11:$AG$4860,'D5'!$B$11:$B$4860,'A5'!$D26,'D5'!R$11:R$4860,"taip")</f>
        <v>0</v>
      </c>
      <c r="S26" s="256">
        <f>SUMIFS('D5'!$AG$11:$AG$4860,'D5'!$B$11:$B$4860,'A5'!$D26,'D5'!S$11:S$4860,"taip")</f>
        <v>0</v>
      </c>
      <c r="T26" s="256">
        <f>SUMIFS('D5'!$AG$11:$AG$4860,'D5'!$B$11:$B$4860,'A5'!$D26,'D5'!T$11:T$4860,"taip")</f>
        <v>0</v>
      </c>
      <c r="U26" s="256">
        <f>SUMIFS('D5'!$AG$11:$AG$4860,'D5'!$B$11:$B$4860,'A5'!$D26,'D5'!U$11:U$4860,"taip")</f>
        <v>0</v>
      </c>
      <c r="V26" s="256">
        <f>SUMIFS('D5'!$AG$11:$AG$4860,'D5'!$B$11:$B$4860,'A5'!$D26,'D5'!V$11:V$4860,"taip")</f>
        <v>0</v>
      </c>
      <c r="W26" s="256">
        <f>SUMIFS('D5'!$AG$11:$AG$4860,'D5'!$B$11:$B$4860,'A5'!$D26,'D5'!W$11:W$4860,"taip")</f>
        <v>0</v>
      </c>
      <c r="X26" s="256">
        <f>SUMIFS('D5'!$AG$11:$AG$4860,'D5'!$B$11:$B$4860,'A5'!$D26,'D5'!X$11:X$4860,"taip")</f>
        <v>0</v>
      </c>
      <c r="Y26" s="256">
        <f>SUMIFS('D5'!$AG$11:$AG$4860,'D5'!$B$11:$B$4860,'A5'!$D26,'D5'!Y$11:Y$4860,"taip")</f>
        <v>0</v>
      </c>
      <c r="Z26" s="256">
        <f>SUMIFS('D5'!$AG$11:$AG$4860,'D5'!$B$11:$B$4860,'A5'!$D26,'D5'!Z$11:Z$4860,"taip")</f>
        <v>0</v>
      </c>
      <c r="AA26" s="256">
        <f>SUMIFS('D5'!$AG$11:$AG$4860,'D5'!$B$11:$B$4860,'A5'!$D26,'D5'!AA$11:AA$4860,"taip")</f>
        <v>0</v>
      </c>
      <c r="AB26" s="256">
        <f>SUMIFS('D5'!$AG$11:$AG$4860,'D5'!$B$11:$B$4860,'A5'!$D26,'D5'!AB$11:AB$4860,"taip")</f>
        <v>0</v>
      </c>
      <c r="AC26" s="256">
        <f>SUMIFS('D5'!$AG$11:$AG$4860,'D5'!$B$11:$B$4860,'A5'!$D26,'D5'!AC$11:AC$4860,"taip")</f>
        <v>0</v>
      </c>
    </row>
    <row r="27" spans="1:29" x14ac:dyDescent="0.3">
      <c r="A27" s="13" t="s">
        <v>48</v>
      </c>
      <c r="B27" s="197">
        <f>'VPS1'!C29</f>
        <v>0</v>
      </c>
      <c r="C27" s="252">
        <f>'VPS1'!D29</f>
        <v>0</v>
      </c>
      <c r="D27" s="54">
        <f>'VPS1'!J29</f>
        <v>0</v>
      </c>
      <c r="E27" s="199">
        <f>'VPS1'!F29</f>
        <v>0</v>
      </c>
      <c r="F27" s="256">
        <f>COUNTIFS('D5'!$B$11:$B$4860,'A5'!$D27,'D5'!R$11:R$4860,"taip")</f>
        <v>0</v>
      </c>
      <c r="G27" s="256">
        <f>COUNTIFS('D5'!$B$11:$B$4860,'A5'!$D27,'D5'!S$11:S$4860,"taip")</f>
        <v>0</v>
      </c>
      <c r="H27" s="256">
        <f>COUNTIFS('D5'!$B$11:$B$4860,'A5'!$D27,'D5'!T$11:T$4860,"taip")</f>
        <v>0</v>
      </c>
      <c r="I27" s="256">
        <f>COUNTIFS('D5'!$B$11:$B$4860,'A5'!$D27,'D5'!U$11:U$4860,"taip")</f>
        <v>0</v>
      </c>
      <c r="J27" s="256">
        <f>COUNTIFS('D5'!$B$11:$B$4860,'A5'!$D27,'D5'!V$11:V$4860,"taip")</f>
        <v>0</v>
      </c>
      <c r="K27" s="256">
        <f>COUNTIFS('D5'!$B$11:$B$4860,'A5'!$D27,'D5'!W$11:W$4860,"taip")</f>
        <v>0</v>
      </c>
      <c r="L27" s="256">
        <f>COUNTIFS('D5'!$B$11:$B$4860,'A5'!$D27,'D5'!X$11:X$4860,"taip")</f>
        <v>0</v>
      </c>
      <c r="M27" s="256">
        <f>COUNTIFS('D5'!$B$11:$B$4860,'A5'!$D27,'D5'!Y$11:Y$4860,"taip")</f>
        <v>0</v>
      </c>
      <c r="N27" s="256">
        <f>COUNTIFS('D5'!$B$11:$B$4860,'A5'!$D27,'D5'!Z$11:Z$4860,"taip")</f>
        <v>0</v>
      </c>
      <c r="O27" s="256">
        <f>COUNTIFS('D5'!$B$11:$B$4860,'A5'!$D27,'D5'!AA$11:AA$4860,"taip")</f>
        <v>0</v>
      </c>
      <c r="P27" s="256">
        <f>COUNTIFS('D5'!$B$11:$B$4860,'A5'!$D27,'D5'!AB$11:AB$4860,"taip")</f>
        <v>0</v>
      </c>
      <c r="Q27" s="256">
        <f>COUNTIFS('D5'!$B$11:$B$4860,'A5'!$D27,'D5'!AC$11:AC$4860,"taip")</f>
        <v>0</v>
      </c>
      <c r="R27" s="256">
        <f>SUMIFS('D5'!$AG$11:$AG$4860,'D5'!$B$11:$B$4860,'A5'!$D27,'D5'!R$11:R$4860,"taip")</f>
        <v>0</v>
      </c>
      <c r="S27" s="256">
        <f>SUMIFS('D5'!$AG$11:$AG$4860,'D5'!$B$11:$B$4860,'A5'!$D27,'D5'!S$11:S$4860,"taip")</f>
        <v>0</v>
      </c>
      <c r="T27" s="256">
        <f>SUMIFS('D5'!$AG$11:$AG$4860,'D5'!$B$11:$B$4860,'A5'!$D27,'D5'!T$11:T$4860,"taip")</f>
        <v>0</v>
      </c>
      <c r="U27" s="256">
        <f>SUMIFS('D5'!$AG$11:$AG$4860,'D5'!$B$11:$B$4860,'A5'!$D27,'D5'!U$11:U$4860,"taip")</f>
        <v>0</v>
      </c>
      <c r="V27" s="256">
        <f>SUMIFS('D5'!$AG$11:$AG$4860,'D5'!$B$11:$B$4860,'A5'!$D27,'D5'!V$11:V$4860,"taip")</f>
        <v>0</v>
      </c>
      <c r="W27" s="256">
        <f>SUMIFS('D5'!$AG$11:$AG$4860,'D5'!$B$11:$B$4860,'A5'!$D27,'D5'!W$11:W$4860,"taip")</f>
        <v>0</v>
      </c>
      <c r="X27" s="256">
        <f>SUMIFS('D5'!$AG$11:$AG$4860,'D5'!$B$11:$B$4860,'A5'!$D27,'D5'!X$11:X$4860,"taip")</f>
        <v>0</v>
      </c>
      <c r="Y27" s="256">
        <f>SUMIFS('D5'!$AG$11:$AG$4860,'D5'!$B$11:$B$4860,'A5'!$D27,'D5'!Y$11:Y$4860,"taip")</f>
        <v>0</v>
      </c>
      <c r="Z27" s="256">
        <f>SUMIFS('D5'!$AG$11:$AG$4860,'D5'!$B$11:$B$4860,'A5'!$D27,'D5'!Z$11:Z$4860,"taip")</f>
        <v>0</v>
      </c>
      <c r="AA27" s="256">
        <f>SUMIFS('D5'!$AG$11:$AG$4860,'D5'!$B$11:$B$4860,'A5'!$D27,'D5'!AA$11:AA$4860,"taip")</f>
        <v>0</v>
      </c>
      <c r="AB27" s="256">
        <f>SUMIFS('D5'!$AG$11:$AG$4860,'D5'!$B$11:$B$4860,'A5'!$D27,'D5'!AB$11:AB$4860,"taip")</f>
        <v>0</v>
      </c>
      <c r="AC27" s="256">
        <f>SUMIFS('D5'!$AG$11:$AG$4860,'D5'!$B$11:$B$4860,'A5'!$D27,'D5'!AC$11:AC$4860,"taip")</f>
        <v>0</v>
      </c>
    </row>
  </sheetData>
  <phoneticPr fontId="18"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B1" sqref="B1"/>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8" t="s">
        <v>613</v>
      </c>
      <c r="B3" t="s">
        <v>616</v>
      </c>
      <c r="C3" s="277"/>
      <c r="D3" s="277"/>
      <c r="E3" s="277"/>
      <c r="O3" s="277"/>
    </row>
    <row r="4" spans="1:16" ht="18" x14ac:dyDescent="0.35">
      <c r="A4" s="328" t="s">
        <v>615</v>
      </c>
      <c r="B4" t="s">
        <v>624</v>
      </c>
      <c r="C4" s="277"/>
      <c r="D4" s="277"/>
      <c r="E4" s="277"/>
      <c r="O4" s="277"/>
    </row>
    <row r="5" spans="1:16" ht="18" x14ac:dyDescent="0.35">
      <c r="A5" s="328"/>
      <c r="C5" s="277"/>
      <c r="D5" s="277"/>
      <c r="E5" s="277"/>
      <c r="O5" s="277"/>
    </row>
    <row r="6" spans="1:16"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c r="C9" s="272"/>
      <c r="D9" s="272"/>
      <c r="E9" s="272"/>
      <c r="F9" s="43"/>
      <c r="G9" s="43"/>
      <c r="H9" s="43"/>
      <c r="I9" s="43"/>
      <c r="J9" s="43"/>
      <c r="K9" s="43"/>
      <c r="L9" s="43"/>
      <c r="M9" s="43"/>
      <c r="N9" s="43"/>
      <c r="O9" s="289">
        <f>B9+C9-D9+E9-F9+G9-H9+I9-J9+K9-L9+M9-N9</f>
        <v>0</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c r="C11" s="274"/>
      <c r="D11" s="274"/>
      <c r="E11" s="274"/>
      <c r="F11" s="274"/>
      <c r="G11" s="274"/>
      <c r="H11" s="274"/>
      <c r="I11" s="274"/>
      <c r="J11" s="274"/>
      <c r="K11" s="274"/>
      <c r="L11" s="274"/>
      <c r="M11" s="274"/>
      <c r="N11" s="274"/>
      <c r="O11" s="289">
        <f t="shared" ref="O11:O15" si="0">B11+C11-D11+E11-F11+G11-H11+I11-J11+K11-L11+M11-N11</f>
        <v>0</v>
      </c>
      <c r="P11" s="298" t="e">
        <f>O11/$O$9*100</f>
        <v>#DIV/0!</v>
      </c>
    </row>
    <row r="12" spans="1:16" x14ac:dyDescent="0.3">
      <c r="A12" s="273" t="s">
        <v>500</v>
      </c>
      <c r="B12" s="274"/>
      <c r="C12" s="274"/>
      <c r="D12" s="274"/>
      <c r="E12" s="274"/>
      <c r="F12" s="274"/>
      <c r="G12" s="274"/>
      <c r="H12" s="274"/>
      <c r="I12" s="274"/>
      <c r="J12" s="274"/>
      <c r="K12" s="274"/>
      <c r="L12" s="274"/>
      <c r="M12" s="274"/>
      <c r="N12" s="274"/>
      <c r="O12" s="289">
        <f t="shared" si="0"/>
        <v>0</v>
      </c>
      <c r="P12" s="298" t="e">
        <f t="shared" ref="P12:P15" si="1">O12/$O$9*100</f>
        <v>#DIV/0!</v>
      </c>
    </row>
    <row r="13" spans="1:16" x14ac:dyDescent="0.3">
      <c r="A13" s="273" t="s">
        <v>501</v>
      </c>
      <c r="B13" s="274"/>
      <c r="C13" s="274"/>
      <c r="D13" s="274"/>
      <c r="E13" s="274"/>
      <c r="F13" s="274"/>
      <c r="G13" s="274"/>
      <c r="H13" s="274"/>
      <c r="I13" s="274"/>
      <c r="J13" s="274"/>
      <c r="K13" s="274"/>
      <c r="L13" s="274"/>
      <c r="M13" s="274"/>
      <c r="N13" s="274"/>
      <c r="O13" s="289">
        <f t="shared" si="0"/>
        <v>0</v>
      </c>
      <c r="P13" s="298" t="e">
        <f t="shared" si="1"/>
        <v>#DIV/0!</v>
      </c>
    </row>
    <row r="14" spans="1:16" x14ac:dyDescent="0.3">
      <c r="A14" s="273" t="s">
        <v>294</v>
      </c>
      <c r="B14" s="274"/>
      <c r="C14" s="274"/>
      <c r="D14" s="274"/>
      <c r="E14" s="274"/>
      <c r="F14" s="274"/>
      <c r="G14" s="274"/>
      <c r="H14" s="274"/>
      <c r="I14" s="274"/>
      <c r="J14" s="274"/>
      <c r="K14" s="274"/>
      <c r="L14" s="274"/>
      <c r="M14" s="274"/>
      <c r="N14" s="274"/>
      <c r="O14" s="289">
        <f t="shared" si="0"/>
        <v>0</v>
      </c>
      <c r="P14" s="298" t="e">
        <f t="shared" si="1"/>
        <v>#DIV/0!</v>
      </c>
    </row>
    <row r="15" spans="1:16" x14ac:dyDescent="0.3">
      <c r="A15" s="275" t="s">
        <v>502</v>
      </c>
      <c r="B15" s="276">
        <f>SUM(B11:B14)</f>
        <v>0</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0</v>
      </c>
      <c r="P15" s="298" t="e">
        <f t="shared" si="1"/>
        <v>#DIV/0!</v>
      </c>
    </row>
    <row r="16" spans="1:16" x14ac:dyDescent="0.3">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1">
    <dataValidation type="whole" allowBlank="1" showInputMessage="1" showErrorMessage="1" prompt="Maksimali reikšmė - 20. Sveiki skaičiai be tarpų." sqref="B11:N14" xr:uid="{00000000-0002-0000-1000-000000000000}">
      <formula1>0</formula1>
      <formula2>20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3" workbookViewId="0">
      <selection activeCell="J28" sqref="J28"/>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8" t="s">
        <v>613</v>
      </c>
      <c r="B3" t="s">
        <v>616</v>
      </c>
      <c r="C3" s="277"/>
      <c r="D3" s="277"/>
      <c r="E3" s="277"/>
    </row>
    <row r="4" spans="1:17" ht="18" x14ac:dyDescent="0.35">
      <c r="A4" s="328"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c r="C9" s="272"/>
      <c r="D9" s="272"/>
      <c r="E9" s="272"/>
      <c r="F9" s="43"/>
      <c r="G9" s="305"/>
      <c r="H9" s="43"/>
      <c r="I9" s="43"/>
      <c r="J9" s="43"/>
      <c r="K9" s="43"/>
      <c r="L9" s="43"/>
      <c r="M9" s="43"/>
      <c r="N9" s="43"/>
      <c r="O9" s="296">
        <f>B9+C9-D9+E9-F9+G9-H9+I9-J9+K9-L9+M9-N9</f>
        <v>0</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c r="C11" s="274"/>
      <c r="D11" s="274"/>
      <c r="E11" s="274"/>
      <c r="F11" s="295"/>
      <c r="G11" s="306"/>
      <c r="H11" s="43"/>
      <c r="I11" s="43"/>
      <c r="J11" s="43"/>
      <c r="K11" s="43"/>
      <c r="L11" s="43"/>
      <c r="M11" s="43"/>
      <c r="N11" s="43"/>
      <c r="O11" s="312">
        <f t="shared" ref="O11:O24" si="0">B11+C11-D11+E11-F11+G11-H11+I11-J11+K11-L11+M11-N11</f>
        <v>0</v>
      </c>
      <c r="P11" s="313" t="e">
        <f>O11/$O$9*100</f>
        <v>#DIV/0!</v>
      </c>
      <c r="Q11" s="315" t="e">
        <f>IF(P11&lt;=20,"Gerai","Klaida, procentas neatitinka taisyklių sąlygos")</f>
        <v>#DIV/0!</v>
      </c>
    </row>
    <row r="12" spans="1:17" x14ac:dyDescent="0.3">
      <c r="A12" s="273" t="s">
        <v>500</v>
      </c>
      <c r="B12" s="274"/>
      <c r="C12" s="274"/>
      <c r="D12" s="274"/>
      <c r="E12" s="274"/>
      <c r="F12" s="295"/>
      <c r="G12" s="306"/>
      <c r="H12" s="43"/>
      <c r="I12" s="43"/>
      <c r="J12" s="43"/>
      <c r="K12" s="43"/>
      <c r="L12" s="43"/>
      <c r="M12" s="43"/>
      <c r="N12" s="43"/>
      <c r="O12" s="312">
        <f t="shared" si="0"/>
        <v>0</v>
      </c>
      <c r="P12" s="313" t="e">
        <f t="shared" ref="P12:P24" si="1">O12/$O$9*100</f>
        <v>#DIV/0!</v>
      </c>
      <c r="Q12" s="315" t="e">
        <f>IF(P12&lt;=50,"Gerai","Klaida, procentas neatitinka taisyklių sąlygos")</f>
        <v>#DIV/0!</v>
      </c>
    </row>
    <row r="13" spans="1:17" x14ac:dyDescent="0.3">
      <c r="A13" s="273" t="s">
        <v>501</v>
      </c>
      <c r="B13" s="274"/>
      <c r="C13" s="274"/>
      <c r="D13" s="274"/>
      <c r="E13" s="274"/>
      <c r="F13" s="295"/>
      <c r="G13" s="306"/>
      <c r="H13" s="43"/>
      <c r="I13" s="43"/>
      <c r="J13" s="43"/>
      <c r="K13" s="43"/>
      <c r="L13" s="43"/>
      <c r="M13" s="43"/>
      <c r="N13" s="43"/>
      <c r="O13" s="312">
        <f t="shared" si="0"/>
        <v>0</v>
      </c>
      <c r="P13" s="313" t="e">
        <f t="shared" si="1"/>
        <v>#DIV/0!</v>
      </c>
      <c r="Q13" s="315" t="e">
        <f>IF(P13&lt;=50,"Gerai","Klaida, procentas neatitinka taisyklių sąlygos")</f>
        <v>#DIV/0!</v>
      </c>
    </row>
    <row r="14" spans="1:17" x14ac:dyDescent="0.3">
      <c r="A14" s="273" t="s">
        <v>294</v>
      </c>
      <c r="B14" s="274"/>
      <c r="C14" s="274"/>
      <c r="D14" s="274"/>
      <c r="E14" s="274"/>
      <c r="F14" s="295"/>
      <c r="G14" s="306"/>
      <c r="H14" s="43"/>
      <c r="I14" s="43"/>
      <c r="J14" s="43"/>
      <c r="K14" s="43"/>
      <c r="L14" s="43"/>
      <c r="M14" s="43"/>
      <c r="N14" s="43"/>
      <c r="O14" s="312">
        <f t="shared" si="0"/>
        <v>0</v>
      </c>
      <c r="P14" s="313" t="e">
        <f t="shared" si="1"/>
        <v>#DIV/0!</v>
      </c>
      <c r="Q14" s="315" t="e">
        <f>IF(P14&lt;=50,"Gerai","Klaida, procentas neatitinka taisyklių sąlygos")</f>
        <v>#DIV/0!</v>
      </c>
    </row>
    <row r="15" spans="1:17" x14ac:dyDescent="0.3">
      <c r="A15" s="308" t="s">
        <v>502</v>
      </c>
      <c r="B15" s="276">
        <f>SUM(B11:B14)</f>
        <v>0</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0</v>
      </c>
      <c r="P15" s="314" t="e">
        <f t="shared" si="1"/>
        <v>#DIV/0!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t="e">
        <f t="shared" si="1"/>
        <v>#DIV/0!</v>
      </c>
      <c r="Q16" s="315"/>
    </row>
    <row r="17" spans="1:17" x14ac:dyDescent="0.3">
      <c r="A17" s="273" t="s">
        <v>504</v>
      </c>
      <c r="B17" s="274"/>
      <c r="C17" s="274"/>
      <c r="D17" s="274"/>
      <c r="E17" s="274"/>
      <c r="F17" s="295"/>
      <c r="G17" s="306"/>
      <c r="H17" s="43"/>
      <c r="I17" s="43"/>
      <c r="J17" s="43"/>
      <c r="K17" s="43"/>
      <c r="L17" s="43"/>
      <c r="M17" s="43"/>
      <c r="N17" s="43"/>
      <c r="O17" s="312">
        <f t="shared" si="0"/>
        <v>0</v>
      </c>
      <c r="P17" s="313" t="e">
        <f t="shared" si="1"/>
        <v>#DIV/0!</v>
      </c>
      <c r="Q17" s="315" t="e">
        <f>IF(P17&gt;=40,"Gerai","Klaida, procentas neatitinka taisyklių sąlygos")</f>
        <v>#DIV/0!</v>
      </c>
    </row>
    <row r="18" spans="1:17" x14ac:dyDescent="0.3">
      <c r="A18" s="273" t="s">
        <v>505</v>
      </c>
      <c r="B18" s="274"/>
      <c r="C18" s="274"/>
      <c r="D18" s="274"/>
      <c r="E18" s="274"/>
      <c r="F18" s="295"/>
      <c r="G18" s="306"/>
      <c r="H18" s="43"/>
      <c r="I18" s="43"/>
      <c r="J18" s="43"/>
      <c r="K18" s="43"/>
      <c r="L18" s="43"/>
      <c r="M18" s="43"/>
      <c r="N18" s="43"/>
      <c r="O18" s="312">
        <f t="shared" si="0"/>
        <v>0</v>
      </c>
      <c r="P18" s="313" t="e">
        <f t="shared" si="1"/>
        <v>#DIV/0!</v>
      </c>
      <c r="Q18" s="315" t="e">
        <f>IF(P18&gt;=40,"Gerai","Klaida, procentas neatitinka taisyklių sąlygos")</f>
        <v>#DIV/0!</v>
      </c>
    </row>
    <row r="19" spans="1:17" x14ac:dyDescent="0.3">
      <c r="A19" s="308" t="s">
        <v>502</v>
      </c>
      <c r="B19" s="276">
        <f>SUM(B17:B18)</f>
        <v>0</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6">
        <f t="shared" si="0"/>
        <v>0</v>
      </c>
      <c r="P19" s="314" t="e">
        <f t="shared" si="1"/>
        <v>#DIV/0!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t="e">
        <f t="shared" si="1"/>
        <v>#DIV/0!</v>
      </c>
      <c r="Q20" s="315"/>
    </row>
    <row r="21" spans="1:17" x14ac:dyDescent="0.3">
      <c r="A21" s="273" t="s">
        <v>507</v>
      </c>
      <c r="B21" s="274"/>
      <c r="C21" s="274"/>
      <c r="D21" s="274"/>
      <c r="E21" s="274"/>
      <c r="F21" s="295"/>
      <c r="G21" s="306"/>
      <c r="H21" s="43"/>
      <c r="I21" s="43"/>
      <c r="J21" s="43"/>
      <c r="K21" s="43"/>
      <c r="L21" s="43"/>
      <c r="M21" s="43"/>
      <c r="N21" s="43"/>
      <c r="O21" s="312">
        <f t="shared" si="0"/>
        <v>0</v>
      </c>
      <c r="P21" s="313" t="e">
        <f t="shared" si="1"/>
        <v>#DIV/0!</v>
      </c>
      <c r="Q21" s="315"/>
    </row>
    <row r="22" spans="1:17" x14ac:dyDescent="0.3">
      <c r="A22" s="273" t="s">
        <v>508</v>
      </c>
      <c r="B22" s="274"/>
      <c r="C22" s="274"/>
      <c r="D22" s="274"/>
      <c r="E22" s="274"/>
      <c r="F22" s="295"/>
      <c r="G22" s="306"/>
      <c r="H22" s="43"/>
      <c r="I22" s="43"/>
      <c r="J22" s="43"/>
      <c r="K22" s="43"/>
      <c r="L22" s="43"/>
      <c r="M22" s="43"/>
      <c r="N22" s="43"/>
      <c r="O22" s="312">
        <f t="shared" si="0"/>
        <v>0</v>
      </c>
      <c r="P22" s="313" t="e">
        <f t="shared" si="1"/>
        <v>#DIV/0!</v>
      </c>
      <c r="Q22" s="315"/>
    </row>
    <row r="23" spans="1:17" x14ac:dyDescent="0.3">
      <c r="A23" s="273" t="s">
        <v>509</v>
      </c>
      <c r="B23" s="274"/>
      <c r="C23" s="274"/>
      <c r="D23" s="274"/>
      <c r="E23" s="274"/>
      <c r="F23" s="295"/>
      <c r="G23" s="306"/>
      <c r="H23" s="43"/>
      <c r="I23" s="43"/>
      <c r="J23" s="43"/>
      <c r="K23" s="43"/>
      <c r="L23" s="43"/>
      <c r="M23" s="43"/>
      <c r="N23" s="43"/>
      <c r="O23" s="312">
        <f t="shared" si="0"/>
        <v>0</v>
      </c>
      <c r="P23" s="313" t="e">
        <f t="shared" si="1"/>
        <v>#DIV/0!</v>
      </c>
      <c r="Q23" s="315"/>
    </row>
    <row r="24" spans="1:17" ht="15" thickBot="1" x14ac:dyDescent="0.35">
      <c r="A24" s="309" t="s">
        <v>502</v>
      </c>
      <c r="B24" s="276">
        <f>SUM(B21:B23)</f>
        <v>0</v>
      </c>
      <c r="C24" s="276">
        <f t="shared" ref="C24:N24" si="4">SUM(C21:C23)</f>
        <v>0</v>
      </c>
      <c r="D24" s="276">
        <f t="shared" si="4"/>
        <v>0</v>
      </c>
      <c r="E24" s="276">
        <f t="shared" si="4"/>
        <v>0</v>
      </c>
      <c r="F24" s="276">
        <f t="shared" si="4"/>
        <v>0</v>
      </c>
      <c r="G24" s="276">
        <f t="shared" si="4"/>
        <v>0</v>
      </c>
      <c r="H24" s="276">
        <f t="shared" si="4"/>
        <v>0</v>
      </c>
      <c r="I24" s="276">
        <f t="shared" si="4"/>
        <v>0</v>
      </c>
      <c r="J24" s="276">
        <f t="shared" si="4"/>
        <v>0</v>
      </c>
      <c r="K24" s="276">
        <f t="shared" si="4"/>
        <v>0</v>
      </c>
      <c r="L24" s="276">
        <f t="shared" si="4"/>
        <v>0</v>
      </c>
      <c r="M24" s="276">
        <f t="shared" si="4"/>
        <v>0</v>
      </c>
      <c r="N24" s="276">
        <f t="shared" si="4"/>
        <v>0</v>
      </c>
      <c r="O24" s="296">
        <f t="shared" si="0"/>
        <v>0</v>
      </c>
      <c r="P24" s="314" t="e">
        <f t="shared" si="1"/>
        <v>#DIV/0!</v>
      </c>
      <c r="Q24" s="315"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B12" sqref="B12"/>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8" t="s">
        <v>613</v>
      </c>
      <c r="B4" t="s">
        <v>616</v>
      </c>
    </row>
    <row r="5" spans="1:6" ht="18" customHeight="1" x14ac:dyDescent="0.3">
      <c r="A5" s="328"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x14ac:dyDescent="0.3">
      <c r="A9" s="290"/>
      <c r="B9" s="268"/>
      <c r="C9" s="268"/>
      <c r="D9" s="268"/>
      <c r="E9" s="268"/>
      <c r="F9" s="268"/>
    </row>
    <row r="10" spans="1:6" x14ac:dyDescent="0.3">
      <c r="A10" s="290"/>
      <c r="B10" s="268"/>
      <c r="C10" s="268"/>
      <c r="D10" s="268"/>
      <c r="E10" s="268"/>
      <c r="F10" s="268"/>
    </row>
    <row r="11" spans="1:6" x14ac:dyDescent="0.3">
      <c r="A11" s="290"/>
      <c r="B11" s="268"/>
      <c r="C11" s="268"/>
      <c r="D11" s="268"/>
      <c r="E11" s="268"/>
      <c r="F11" s="268"/>
    </row>
    <row r="12" spans="1:6" x14ac:dyDescent="0.3">
      <c r="A12" s="290"/>
      <c r="B12" s="268"/>
      <c r="C12" s="268"/>
      <c r="D12" s="268"/>
      <c r="E12" s="268"/>
      <c r="F12" s="268"/>
    </row>
    <row r="13" spans="1:6" x14ac:dyDescent="0.3">
      <c r="A13" s="290"/>
      <c r="B13" s="268"/>
      <c r="C13" s="268"/>
      <c r="D13" s="268"/>
      <c r="E13" s="268"/>
      <c r="F13" s="268"/>
    </row>
    <row r="14" spans="1:6" x14ac:dyDescent="0.3">
      <c r="A14" s="290"/>
      <c r="B14" s="268"/>
      <c r="C14" s="268"/>
      <c r="D14" s="268"/>
      <c r="E14" s="268"/>
      <c r="F14" s="268"/>
    </row>
    <row r="15" spans="1:6" x14ac:dyDescent="0.3">
      <c r="A15" s="290"/>
      <c r="B15" s="268"/>
      <c r="C15" s="268"/>
      <c r="D15" s="268"/>
      <c r="E15" s="268"/>
      <c r="F15" s="268"/>
    </row>
    <row r="16" spans="1:6" x14ac:dyDescent="0.3">
      <c r="A16" s="290"/>
      <c r="B16" s="268"/>
      <c r="C16" s="268"/>
      <c r="D16" s="268"/>
      <c r="E16" s="268"/>
      <c r="F16" s="268"/>
    </row>
    <row r="17" spans="1:6" x14ac:dyDescent="0.3">
      <c r="A17" s="290"/>
      <c r="B17" s="268"/>
      <c r="C17" s="268"/>
      <c r="D17" s="268"/>
      <c r="E17" s="268"/>
      <c r="F17" s="268"/>
    </row>
    <row r="18" spans="1:6" x14ac:dyDescent="0.3">
      <c r="A18" s="290"/>
      <c r="B18" s="268"/>
      <c r="C18" s="268"/>
      <c r="D18" s="268"/>
      <c r="E18" s="268"/>
      <c r="F18" s="268"/>
    </row>
    <row r="19" spans="1:6" x14ac:dyDescent="0.3">
      <c r="A19" s="290"/>
      <c r="B19" s="268"/>
      <c r="C19" s="268"/>
      <c r="D19" s="268"/>
      <c r="E19" s="268"/>
      <c r="F19" s="268"/>
    </row>
    <row r="20" spans="1:6" x14ac:dyDescent="0.3">
      <c r="A20" s="290"/>
      <c r="B20" s="268"/>
      <c r="C20" s="268"/>
      <c r="D20" s="268"/>
      <c r="E20" s="268"/>
      <c r="F20" s="268"/>
    </row>
    <row r="21" spans="1:6" x14ac:dyDescent="0.3">
      <c r="A21" s="290"/>
      <c r="B21" s="268"/>
      <c r="C21" s="268"/>
      <c r="D21" s="268"/>
      <c r="E21" s="268"/>
      <c r="F21" s="268"/>
    </row>
    <row r="22" spans="1:6" x14ac:dyDescent="0.3">
      <c r="A22" s="290"/>
      <c r="B22" s="268"/>
      <c r="C22" s="268"/>
      <c r="D22" s="268"/>
      <c r="E22" s="268"/>
      <c r="F22" s="268"/>
    </row>
    <row r="23" spans="1:6" x14ac:dyDescent="0.3">
      <c r="A23" s="290"/>
      <c r="B23" s="268"/>
      <c r="C23" s="268"/>
      <c r="D23" s="268"/>
      <c r="E23" s="268"/>
      <c r="F23" s="268"/>
    </row>
    <row r="24" spans="1:6" x14ac:dyDescent="0.3">
      <c r="A24" s="290"/>
      <c r="B24" s="268"/>
      <c r="C24" s="268"/>
      <c r="D24" s="268"/>
      <c r="E24" s="268"/>
      <c r="F24" s="268"/>
    </row>
    <row r="25" spans="1:6" x14ac:dyDescent="0.3">
      <c r="A25" s="290"/>
      <c r="B25" s="268"/>
      <c r="C25" s="268"/>
      <c r="D25" s="268"/>
      <c r="E25" s="268"/>
      <c r="F25" s="268"/>
    </row>
    <row r="26" spans="1:6" x14ac:dyDescent="0.3">
      <c r="A26" s="290"/>
      <c r="B26" s="268"/>
      <c r="C26" s="268"/>
      <c r="D26" s="268"/>
      <c r="E26" s="268"/>
      <c r="F26" s="268"/>
    </row>
    <row r="27" spans="1:6" x14ac:dyDescent="0.3">
      <c r="A27" s="290"/>
      <c r="B27" s="268"/>
      <c r="C27" s="268"/>
      <c r="D27" s="268"/>
      <c r="E27" s="268"/>
      <c r="F27" s="268"/>
    </row>
    <row r="28" spans="1:6" x14ac:dyDescent="0.3">
      <c r="A28" s="290"/>
      <c r="B28" s="268"/>
      <c r="C28" s="268"/>
      <c r="D28" s="268"/>
      <c r="E28" s="268"/>
      <c r="F28" s="268"/>
    </row>
    <row r="29" spans="1:6" x14ac:dyDescent="0.3">
      <c r="A29" s="290"/>
      <c r="B29" s="268"/>
      <c r="C29" s="268"/>
      <c r="D29" s="268"/>
      <c r="E29" s="268"/>
      <c r="F29" s="268"/>
    </row>
    <row r="30" spans="1:6" x14ac:dyDescent="0.3">
      <c r="A30" s="290"/>
      <c r="B30" s="268"/>
      <c r="C30" s="268"/>
      <c r="D30" s="268"/>
      <c r="E30" s="268"/>
      <c r="F30" s="268"/>
    </row>
    <row r="31" spans="1:6" x14ac:dyDescent="0.3">
      <c r="A31" s="290"/>
      <c r="B31" s="268"/>
      <c r="C31" s="268"/>
      <c r="D31" s="268"/>
      <c r="E31" s="268"/>
      <c r="F31" s="268"/>
    </row>
    <row r="32" spans="1:6" x14ac:dyDescent="0.3">
      <c r="A32" s="290"/>
      <c r="B32" s="268"/>
      <c r="C32" s="268"/>
      <c r="D32" s="268"/>
      <c r="E32" s="268"/>
      <c r="F32" s="268"/>
    </row>
    <row r="33" spans="1:6" x14ac:dyDescent="0.3">
      <c r="A33" s="290"/>
      <c r="B33" s="268"/>
      <c r="C33" s="268"/>
      <c r="D33" s="268"/>
      <c r="E33" s="268"/>
      <c r="F33" s="268"/>
    </row>
    <row r="34" spans="1:6" x14ac:dyDescent="0.3">
      <c r="A34" s="290"/>
      <c r="B34" s="268"/>
      <c r="C34" s="268"/>
      <c r="D34" s="268"/>
      <c r="E34" s="268"/>
      <c r="F34" s="268"/>
    </row>
    <row r="35" spans="1:6" x14ac:dyDescent="0.3">
      <c r="A35" s="290"/>
      <c r="B35" s="268"/>
      <c r="C35" s="268"/>
      <c r="D35" s="268"/>
      <c r="E35" s="268"/>
      <c r="F35" s="268"/>
    </row>
    <row r="36" spans="1:6" x14ac:dyDescent="0.3">
      <c r="A36" s="290"/>
      <c r="B36" s="268"/>
      <c r="C36" s="268"/>
      <c r="D36" s="268"/>
      <c r="E36" s="268"/>
      <c r="F36" s="268"/>
    </row>
    <row r="37" spans="1:6" x14ac:dyDescent="0.3">
      <c r="A37" s="290"/>
      <c r="B37" s="268"/>
      <c r="C37" s="268"/>
      <c r="D37" s="268"/>
      <c r="E37" s="268"/>
      <c r="F37" s="268"/>
    </row>
    <row r="38" spans="1:6" x14ac:dyDescent="0.3">
      <c r="A38" s="290"/>
      <c r="B38" s="268"/>
      <c r="C38" s="268"/>
      <c r="D38" s="268"/>
      <c r="E38" s="268"/>
      <c r="F38" s="268"/>
    </row>
    <row r="39" spans="1:6" x14ac:dyDescent="0.3">
      <c r="A39" s="290"/>
      <c r="B39" s="268"/>
      <c r="C39" s="268"/>
      <c r="D39" s="268"/>
      <c r="E39" s="268"/>
      <c r="F39" s="268"/>
    </row>
    <row r="40" spans="1:6" x14ac:dyDescent="0.3">
      <c r="A40" s="290"/>
      <c r="B40" s="268"/>
      <c r="C40" s="268"/>
      <c r="D40" s="268"/>
      <c r="E40" s="268"/>
      <c r="F40" s="268"/>
    </row>
    <row r="41" spans="1:6" x14ac:dyDescent="0.3">
      <c r="A41" s="290"/>
      <c r="B41" s="268"/>
      <c r="C41" s="268"/>
      <c r="D41" s="268"/>
      <c r="E41" s="268"/>
      <c r="F41" s="268"/>
    </row>
    <row r="42" spans="1:6" x14ac:dyDescent="0.3">
      <c r="A42" s="290"/>
      <c r="B42" s="268"/>
      <c r="C42" s="268"/>
      <c r="D42" s="268"/>
      <c r="E42" s="268"/>
      <c r="F42" s="268"/>
    </row>
    <row r="43" spans="1:6" x14ac:dyDescent="0.3">
      <c r="A43" s="290"/>
      <c r="B43" s="268"/>
      <c r="C43" s="268"/>
      <c r="D43" s="268"/>
      <c r="E43" s="268"/>
      <c r="F43" s="268"/>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E1" workbookViewId="0">
      <selection activeCell="J18" sqref="J18"/>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8" t="s">
        <v>613</v>
      </c>
      <c r="B2" t="s">
        <v>614</v>
      </c>
      <c r="C2" s="1"/>
    </row>
    <row r="3" spans="1:17" ht="18" x14ac:dyDescent="0.3">
      <c r="A3" s="328"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7">
        <f>SUM(H9:H28)</f>
        <v>0</v>
      </c>
      <c r="I8" s="347">
        <f t="shared" ref="I8:Q8" si="0">SUM(I9:I28)</f>
        <v>0</v>
      </c>
      <c r="J8" s="359">
        <f t="shared" si="0"/>
        <v>8</v>
      </c>
      <c r="K8" s="347">
        <f t="shared" si="0"/>
        <v>8</v>
      </c>
      <c r="L8" s="347">
        <f t="shared" si="0"/>
        <v>3</v>
      </c>
      <c r="M8" s="347">
        <f t="shared" si="0"/>
        <v>8104</v>
      </c>
      <c r="N8" s="347">
        <f t="shared" si="0"/>
        <v>100</v>
      </c>
      <c r="O8" s="347">
        <f t="shared" si="0"/>
        <v>0</v>
      </c>
      <c r="P8" s="347">
        <f t="shared" si="0"/>
        <v>0</v>
      </c>
      <c r="Q8" s="347">
        <f t="shared" si="0"/>
        <v>0</v>
      </c>
    </row>
    <row r="9" spans="1:17" ht="28.8" x14ac:dyDescent="0.3">
      <c r="B9" s="13" t="s">
        <v>12</v>
      </c>
      <c r="C9" s="227">
        <f>'VPS1'!C10</f>
        <v>0</v>
      </c>
      <c r="D9" s="94" t="str">
        <f>'VPS1'!D10</f>
        <v>Sumanaus kaimo kūrimas ir plėtra</v>
      </c>
      <c r="E9" s="94" t="str">
        <f>'VPS1'!E10</f>
        <v>Viešųjų paslaugų prieinamumo didinimas (ne pelno)</v>
      </c>
      <c r="F9" s="95" t="str">
        <f>'VPS1'!J10</f>
        <v>ŠALČ-LEADER-20VVG-08-01</v>
      </c>
      <c r="G9" s="95" t="str">
        <f>'VPS1'!I10</f>
        <v>LEADER-20VVG-08</v>
      </c>
      <c r="H9" s="348"/>
      <c r="I9" s="348"/>
      <c r="J9" s="360">
        <v>1</v>
      </c>
      <c r="K9" s="348">
        <v>4</v>
      </c>
      <c r="L9" s="348"/>
      <c r="M9" s="348">
        <v>5136</v>
      </c>
      <c r="N9" s="348"/>
      <c r="O9" s="348"/>
      <c r="P9" s="348"/>
      <c r="Q9" s="348"/>
    </row>
    <row r="10" spans="1:17" x14ac:dyDescent="0.3">
      <c r="B10" s="13" t="s">
        <v>16</v>
      </c>
      <c r="C10" s="227">
        <f>'VPS1'!C11</f>
        <v>0</v>
      </c>
      <c r="D10" s="94" t="str">
        <f>'VPS1'!D11</f>
        <v>Skatinti integruotą socialinę plėtrą Šalčininkų rajono kaimiškose vietovėse</v>
      </c>
      <c r="E10" s="94" t="str">
        <f>'VPS1'!E11</f>
        <v>Socialinis verslas</v>
      </c>
      <c r="F10" s="95" t="str">
        <f>'VPS1'!J11</f>
        <v>ŠALČ-LEADER-20VVG-06-02</v>
      </c>
      <c r="G10" s="95" t="str">
        <f>'VPS1'!I11</f>
        <v>LEADER-20VVG-06</v>
      </c>
      <c r="H10" s="348"/>
      <c r="I10" s="348"/>
      <c r="J10" s="360">
        <v>1</v>
      </c>
      <c r="K10" s="348">
        <v>1</v>
      </c>
      <c r="L10" s="348"/>
      <c r="M10" s="348">
        <v>100</v>
      </c>
      <c r="N10" s="348">
        <v>40</v>
      </c>
      <c r="O10" s="348"/>
      <c r="P10" s="348"/>
      <c r="Q10" s="348"/>
    </row>
    <row r="11" spans="1:17" x14ac:dyDescent="0.3">
      <c r="B11" s="13" t="s">
        <v>19</v>
      </c>
      <c r="C11" s="227">
        <f>'VPS1'!C12</f>
        <v>0</v>
      </c>
      <c r="D11" s="94" t="str">
        <f>'VPS1'!D12</f>
        <v>Skatinti įtraukių neformalių iniciatyvų ir veiklų plėtrą</v>
      </c>
      <c r="E11" s="94" t="str">
        <f>'VPS1'!E12</f>
        <v>Veiklos projektai</v>
      </c>
      <c r="F11" s="95" t="str">
        <f>'VPS1'!J12</f>
        <v>ŠALČ-LEADER-20VVG-09-03</v>
      </c>
      <c r="G11" s="95" t="str">
        <f>'VPS1'!I12</f>
        <v>LEADER-20VVG-09</v>
      </c>
      <c r="H11" s="348"/>
      <c r="I11" s="348"/>
      <c r="J11" s="360">
        <v>0</v>
      </c>
      <c r="K11" s="348">
        <v>0</v>
      </c>
      <c r="L11" s="348"/>
      <c r="M11" s="348">
        <v>300</v>
      </c>
      <c r="N11" s="348">
        <v>60</v>
      </c>
      <c r="O11" s="348"/>
      <c r="P11" s="348"/>
      <c r="Q11" s="348"/>
    </row>
    <row r="12" spans="1:17" x14ac:dyDescent="0.3">
      <c r="B12" s="13" t="s">
        <v>22</v>
      </c>
      <c r="C12" s="227">
        <f>'VPS1'!C13</f>
        <v>0</v>
      </c>
      <c r="D12" s="94" t="str">
        <f>'VPS1'!D13</f>
        <v>Aplinkai palankaus smulkaus verslo kūrimas ir plėtra</v>
      </c>
      <c r="E12" s="94" t="str">
        <f>'VPS1'!E13</f>
        <v>Ne žemės ūkio verslo kūrimas ir plėtra</v>
      </c>
      <c r="F12" s="95" t="str">
        <f>'VPS1'!J13</f>
        <v>ŠALČ-LEADER-20VVG-03-04</v>
      </c>
      <c r="G12" s="95" t="str">
        <f>'VPS1'!I13</f>
        <v>LEADER-20VVG-03</v>
      </c>
      <c r="H12" s="348"/>
      <c r="I12" s="348"/>
      <c r="J12" s="360">
        <v>6</v>
      </c>
      <c r="K12" s="348">
        <v>3</v>
      </c>
      <c r="L12" s="348">
        <v>3</v>
      </c>
      <c r="M12" s="348">
        <v>2568</v>
      </c>
      <c r="N12" s="348"/>
      <c r="O12" s="348"/>
      <c r="P12" s="348"/>
      <c r="Q12" s="348"/>
    </row>
    <row r="13" spans="1:17" x14ac:dyDescent="0.3">
      <c r="B13" s="13" t="s">
        <v>25</v>
      </c>
      <c r="C13" s="227">
        <f>'VPS1'!C14</f>
        <v>0</v>
      </c>
      <c r="D13" s="94">
        <f>'VPS1'!D14</f>
        <v>0</v>
      </c>
      <c r="E13" s="94">
        <f>'VPS1'!E14</f>
        <v>0</v>
      </c>
      <c r="F13" s="95">
        <f>'VPS1'!J14</f>
        <v>0</v>
      </c>
      <c r="G13" s="95">
        <f>'VPS1'!I14</f>
        <v>0</v>
      </c>
      <c r="H13" s="348"/>
      <c r="I13" s="348"/>
      <c r="J13" s="360"/>
      <c r="K13" s="348"/>
      <c r="L13" s="348"/>
      <c r="M13" s="348"/>
      <c r="N13" s="348"/>
      <c r="O13" s="348"/>
      <c r="P13" s="348"/>
      <c r="Q13" s="348"/>
    </row>
    <row r="14" spans="1:17" x14ac:dyDescent="0.3">
      <c r="B14" s="13" t="s">
        <v>28</v>
      </c>
      <c r="C14" s="227">
        <f>'VPS1'!C15</f>
        <v>0</v>
      </c>
      <c r="D14" s="94">
        <f>'VPS1'!D15</f>
        <v>0</v>
      </c>
      <c r="E14" s="94">
        <f>'VPS1'!E15</f>
        <v>0</v>
      </c>
      <c r="F14" s="95">
        <f>'VPS1'!J15</f>
        <v>0</v>
      </c>
      <c r="G14" s="95">
        <f>'VPS1'!I15</f>
        <v>0</v>
      </c>
      <c r="H14" s="348"/>
      <c r="I14" s="348"/>
      <c r="J14" s="360"/>
      <c r="K14" s="348"/>
      <c r="L14" s="348"/>
      <c r="M14" s="348"/>
      <c r="N14" s="348"/>
      <c r="O14" s="348"/>
      <c r="P14" s="348"/>
      <c r="Q14" s="348"/>
    </row>
    <row r="15" spans="1:17" x14ac:dyDescent="0.3">
      <c r="B15" s="13" t="s">
        <v>31</v>
      </c>
      <c r="C15" s="227">
        <f>'VPS1'!C16</f>
        <v>0</v>
      </c>
      <c r="D15" s="94">
        <f>'VPS1'!D16</f>
        <v>0</v>
      </c>
      <c r="E15" s="94">
        <f>'VPS1'!E16</f>
        <v>0</v>
      </c>
      <c r="F15" s="95">
        <f>'VPS1'!J16</f>
        <v>0</v>
      </c>
      <c r="G15" s="95">
        <f>'VPS1'!I16</f>
        <v>0</v>
      </c>
      <c r="H15" s="348"/>
      <c r="I15" s="348"/>
      <c r="J15" s="360"/>
      <c r="K15" s="348"/>
      <c r="L15" s="348"/>
      <c r="M15" s="348"/>
      <c r="N15" s="348"/>
      <c r="O15" s="348"/>
      <c r="P15" s="348"/>
      <c r="Q15" s="348"/>
    </row>
    <row r="16" spans="1:17" x14ac:dyDescent="0.3">
      <c r="B16" s="13" t="s">
        <v>36</v>
      </c>
      <c r="C16" s="227">
        <f>'VPS1'!C17</f>
        <v>0</v>
      </c>
      <c r="D16" s="94">
        <f>'VPS1'!D17</f>
        <v>0</v>
      </c>
      <c r="E16" s="94">
        <f>'VPS1'!E17</f>
        <v>0</v>
      </c>
      <c r="F16" s="95">
        <f>'VPS1'!J17</f>
        <v>0</v>
      </c>
      <c r="G16" s="95">
        <f>'VPS1'!I17</f>
        <v>0</v>
      </c>
      <c r="H16" s="348"/>
      <c r="I16" s="348"/>
      <c r="J16" s="360"/>
      <c r="K16" s="348"/>
      <c r="L16" s="348"/>
      <c r="M16" s="348"/>
      <c r="N16" s="348"/>
      <c r="O16" s="348"/>
      <c r="P16" s="348"/>
      <c r="Q16" s="348"/>
    </row>
    <row r="17" spans="2:17" x14ac:dyDescent="0.3">
      <c r="B17" s="13" t="s">
        <v>37</v>
      </c>
      <c r="C17" s="227">
        <f>'VPS1'!C18</f>
        <v>0</v>
      </c>
      <c r="D17" s="94">
        <f>'VPS1'!D18</f>
        <v>0</v>
      </c>
      <c r="E17" s="94">
        <f>'VPS1'!E18</f>
        <v>0</v>
      </c>
      <c r="F17" s="95">
        <f>'VPS1'!J18</f>
        <v>0</v>
      </c>
      <c r="G17" s="95">
        <f>'VPS1'!I18</f>
        <v>0</v>
      </c>
      <c r="H17" s="348"/>
      <c r="I17" s="348"/>
      <c r="J17" s="360"/>
      <c r="K17" s="348"/>
      <c r="L17" s="348"/>
      <c r="M17" s="348"/>
      <c r="N17" s="348"/>
      <c r="O17" s="348"/>
      <c r="P17" s="348"/>
      <c r="Q17" s="348"/>
    </row>
    <row r="18" spans="2:17" x14ac:dyDescent="0.3">
      <c r="B18" s="13" t="s">
        <v>38</v>
      </c>
      <c r="C18" s="227">
        <f>'VPS1'!C19</f>
        <v>0</v>
      </c>
      <c r="D18" s="94">
        <f>'VPS1'!D19</f>
        <v>0</v>
      </c>
      <c r="E18" s="94">
        <f>'VPS1'!E19</f>
        <v>0</v>
      </c>
      <c r="F18" s="95">
        <f>'VPS1'!J19</f>
        <v>0</v>
      </c>
      <c r="G18" s="95">
        <f>'VPS1'!I19</f>
        <v>0</v>
      </c>
      <c r="H18" s="348"/>
      <c r="I18" s="348"/>
      <c r="J18" s="360"/>
      <c r="K18" s="348"/>
      <c r="L18" s="348"/>
      <c r="M18" s="348"/>
      <c r="N18" s="348"/>
      <c r="O18" s="348"/>
      <c r="P18" s="348"/>
      <c r="Q18" s="348"/>
    </row>
    <row r="19" spans="2:17" x14ac:dyDescent="0.3">
      <c r="B19" s="13" t="s">
        <v>39</v>
      </c>
      <c r="C19" s="227">
        <f>'VPS1'!C20</f>
        <v>0</v>
      </c>
      <c r="D19" s="94">
        <f>'VPS1'!D20</f>
        <v>0</v>
      </c>
      <c r="E19" s="94">
        <f>'VPS1'!E20</f>
        <v>0</v>
      </c>
      <c r="F19" s="95">
        <f>'VPS1'!J20</f>
        <v>0</v>
      </c>
      <c r="G19" s="95">
        <f>'VPS1'!I20</f>
        <v>0</v>
      </c>
      <c r="H19" s="348"/>
      <c r="I19" s="348"/>
      <c r="J19" s="360"/>
      <c r="K19" s="348"/>
      <c r="L19" s="348"/>
      <c r="M19" s="348"/>
      <c r="N19" s="348"/>
      <c r="O19" s="348"/>
      <c r="P19" s="348"/>
      <c r="Q19" s="348"/>
    </row>
    <row r="20" spans="2:17" x14ac:dyDescent="0.3">
      <c r="B20" s="13" t="s">
        <v>40</v>
      </c>
      <c r="C20" s="227">
        <f>'VPS1'!C21</f>
        <v>0</v>
      </c>
      <c r="D20" s="94">
        <f>'VPS1'!D21</f>
        <v>0</v>
      </c>
      <c r="E20" s="94">
        <f>'VPS1'!E21</f>
        <v>0</v>
      </c>
      <c r="F20" s="95">
        <f>'VPS1'!J21</f>
        <v>0</v>
      </c>
      <c r="G20" s="95">
        <f>'VPS1'!I21</f>
        <v>0</v>
      </c>
      <c r="H20" s="348"/>
      <c r="I20" s="348"/>
      <c r="J20" s="360"/>
      <c r="K20" s="348"/>
      <c r="L20" s="348"/>
      <c r="M20" s="348"/>
      <c r="N20" s="348"/>
      <c r="O20" s="348"/>
      <c r="P20" s="348"/>
      <c r="Q20" s="348"/>
    </row>
    <row r="21" spans="2:17" x14ac:dyDescent="0.3">
      <c r="B21" s="13" t="s">
        <v>41</v>
      </c>
      <c r="C21" s="227">
        <f>'VPS1'!C22</f>
        <v>0</v>
      </c>
      <c r="D21" s="94">
        <f>'VPS1'!D22</f>
        <v>0</v>
      </c>
      <c r="E21" s="94">
        <f>'VPS1'!E22</f>
        <v>0</v>
      </c>
      <c r="F21" s="95">
        <f>'VPS1'!J22</f>
        <v>0</v>
      </c>
      <c r="G21" s="95">
        <f>'VPS1'!I22</f>
        <v>0</v>
      </c>
      <c r="H21" s="348"/>
      <c r="I21" s="348"/>
      <c r="J21" s="360"/>
      <c r="K21" s="348"/>
      <c r="L21" s="348"/>
      <c r="M21" s="348"/>
      <c r="N21" s="348"/>
      <c r="O21" s="348"/>
      <c r="P21" s="348"/>
      <c r="Q21" s="348"/>
    </row>
    <row r="22" spans="2:17" x14ac:dyDescent="0.3">
      <c r="B22" s="13" t="s">
        <v>42</v>
      </c>
      <c r="C22" s="227">
        <f>'VPS1'!C23</f>
        <v>0</v>
      </c>
      <c r="D22" s="94">
        <f>'VPS1'!D23</f>
        <v>0</v>
      </c>
      <c r="E22" s="94">
        <f>'VPS1'!E23</f>
        <v>0</v>
      </c>
      <c r="F22" s="95">
        <f>'VPS1'!J23</f>
        <v>0</v>
      </c>
      <c r="G22" s="95">
        <f>'VPS1'!I23</f>
        <v>0</v>
      </c>
      <c r="H22" s="348"/>
      <c r="I22" s="348"/>
      <c r="J22" s="360"/>
      <c r="K22" s="348"/>
      <c r="L22" s="348"/>
      <c r="M22" s="348"/>
      <c r="N22" s="348"/>
      <c r="O22" s="348"/>
      <c r="P22" s="348"/>
      <c r="Q22" s="348"/>
    </row>
    <row r="23" spans="2:17" x14ac:dyDescent="0.3">
      <c r="B23" s="13" t="s">
        <v>43</v>
      </c>
      <c r="C23" s="227">
        <f>'VPS1'!C24</f>
        <v>0</v>
      </c>
      <c r="D23" s="94">
        <f>'VPS1'!D24</f>
        <v>0</v>
      </c>
      <c r="E23" s="94">
        <f>'VPS1'!E24</f>
        <v>0</v>
      </c>
      <c r="F23" s="95">
        <f>'VPS1'!J24</f>
        <v>0</v>
      </c>
      <c r="G23" s="95">
        <f>'VPS1'!I24</f>
        <v>0</v>
      </c>
      <c r="H23" s="348"/>
      <c r="I23" s="348"/>
      <c r="J23" s="360"/>
      <c r="K23" s="348"/>
      <c r="L23" s="348"/>
      <c r="M23" s="348"/>
      <c r="N23" s="348"/>
      <c r="O23" s="348"/>
      <c r="P23" s="348"/>
      <c r="Q23" s="348"/>
    </row>
    <row r="24" spans="2:17" x14ac:dyDescent="0.3">
      <c r="B24" s="13" t="s">
        <v>44</v>
      </c>
      <c r="C24" s="227">
        <f>'VPS1'!C25</f>
        <v>0</v>
      </c>
      <c r="D24" s="94">
        <f>'VPS1'!D25</f>
        <v>0</v>
      </c>
      <c r="E24" s="94">
        <f>'VPS1'!E25</f>
        <v>0</v>
      </c>
      <c r="F24" s="95">
        <f>'VPS1'!J25</f>
        <v>0</v>
      </c>
      <c r="G24" s="95">
        <f>'VPS1'!I25</f>
        <v>0</v>
      </c>
      <c r="H24" s="348"/>
      <c r="I24" s="348"/>
      <c r="J24" s="360"/>
      <c r="K24" s="348"/>
      <c r="L24" s="348"/>
      <c r="M24" s="348"/>
      <c r="N24" s="348"/>
      <c r="O24" s="348"/>
      <c r="P24" s="348"/>
      <c r="Q24" s="348"/>
    </row>
    <row r="25" spans="2:17" x14ac:dyDescent="0.3">
      <c r="B25" s="13" t="s">
        <v>45</v>
      </c>
      <c r="C25" s="227">
        <f>'VPS1'!C26</f>
        <v>0</v>
      </c>
      <c r="D25" s="94">
        <f>'VPS1'!D26</f>
        <v>0</v>
      </c>
      <c r="E25" s="94">
        <f>'VPS1'!E26</f>
        <v>0</v>
      </c>
      <c r="F25" s="95">
        <f>'VPS1'!J26</f>
        <v>0</v>
      </c>
      <c r="G25" s="95">
        <f>'VPS1'!I26</f>
        <v>0</v>
      </c>
      <c r="H25" s="348"/>
      <c r="I25" s="348"/>
      <c r="J25" s="360"/>
      <c r="K25" s="348"/>
      <c r="L25" s="348"/>
      <c r="M25" s="348"/>
      <c r="N25" s="348"/>
      <c r="O25" s="348"/>
      <c r="P25" s="348"/>
      <c r="Q25" s="348"/>
    </row>
    <row r="26" spans="2:17" x14ac:dyDescent="0.3">
      <c r="B26" s="13" t="s">
        <v>46</v>
      </c>
      <c r="C26" s="227">
        <f>'VPS1'!C27</f>
        <v>0</v>
      </c>
      <c r="D26" s="94">
        <f>'VPS1'!D27</f>
        <v>0</v>
      </c>
      <c r="E26" s="94">
        <f>'VPS1'!E27</f>
        <v>0</v>
      </c>
      <c r="F26" s="95">
        <f>'VPS1'!J27</f>
        <v>0</v>
      </c>
      <c r="G26" s="95">
        <f>'VPS1'!I27</f>
        <v>0</v>
      </c>
      <c r="H26" s="348"/>
      <c r="I26" s="348"/>
      <c r="J26" s="360"/>
      <c r="K26" s="348"/>
      <c r="L26" s="348"/>
      <c r="M26" s="348"/>
      <c r="N26" s="348"/>
      <c r="O26" s="348"/>
      <c r="P26" s="348"/>
      <c r="Q26" s="348"/>
    </row>
    <row r="27" spans="2:17" x14ac:dyDescent="0.3">
      <c r="B27" s="13" t="s">
        <v>47</v>
      </c>
      <c r="C27" s="227">
        <f>'VPS1'!C28</f>
        <v>0</v>
      </c>
      <c r="D27" s="94">
        <f>'VPS1'!D28</f>
        <v>0</v>
      </c>
      <c r="E27" s="94">
        <f>'VPS1'!E28</f>
        <v>0</v>
      </c>
      <c r="F27" s="95">
        <f>'VPS1'!J28</f>
        <v>0</v>
      </c>
      <c r="G27" s="95">
        <f>'VPS1'!I28</f>
        <v>0</v>
      </c>
      <c r="H27" s="348"/>
      <c r="I27" s="348"/>
      <c r="J27" s="360"/>
      <c r="K27" s="348"/>
      <c r="L27" s="348"/>
      <c r="M27" s="348"/>
      <c r="N27" s="348"/>
      <c r="O27" s="348"/>
      <c r="P27" s="348"/>
      <c r="Q27" s="348"/>
    </row>
    <row r="28" spans="2:17" x14ac:dyDescent="0.3">
      <c r="B28" s="13" t="s">
        <v>48</v>
      </c>
      <c r="C28" s="227">
        <f>'VPS1'!C29</f>
        <v>0</v>
      </c>
      <c r="D28" s="94">
        <f>'VPS1'!D29</f>
        <v>0</v>
      </c>
      <c r="E28" s="94">
        <f>'VPS1'!E29</f>
        <v>0</v>
      </c>
      <c r="F28" s="95">
        <f>'VPS1'!J29</f>
        <v>0</v>
      </c>
      <c r="G28" s="95">
        <f>'VPS1'!I29</f>
        <v>0</v>
      </c>
      <c r="H28" s="348"/>
      <c r="I28" s="348"/>
      <c r="J28" s="360"/>
      <c r="K28" s="348"/>
      <c r="L28" s="348"/>
      <c r="M28" s="348"/>
      <c r="N28" s="348"/>
      <c r="O28" s="348"/>
      <c r="P28" s="348"/>
      <c r="Q28" s="348"/>
    </row>
    <row r="31" spans="2:17" x14ac:dyDescent="0.3">
      <c r="B31" s="32"/>
      <c r="C31" s="32"/>
      <c r="D31" s="34" t="s">
        <v>91</v>
      </c>
    </row>
    <row r="32" spans="2:17" ht="28.8" x14ac:dyDescent="0.3">
      <c r="B32" s="35" t="s">
        <v>85</v>
      </c>
      <c r="C32" s="35"/>
      <c r="D32" s="33" t="s">
        <v>690</v>
      </c>
    </row>
    <row r="33" spans="2:4" ht="43.2" x14ac:dyDescent="0.3">
      <c r="B33" s="371" t="s">
        <v>692</v>
      </c>
      <c r="C33" s="32"/>
      <c r="D33" s="33" t="s">
        <v>693</v>
      </c>
    </row>
  </sheetData>
  <phoneticPr fontId="18" type="noConversion"/>
  <pageMargins left="0.7" right="0.7" top="0.75" bottom="0.75" header="0.3" footer="0.3"/>
  <ignoredErrors>
    <ignoredError sqref="D9:F28" unlockedFormula="1"/>
  </ignoredErrors>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2"/>
  <sheetViews>
    <sheetView workbookViewId="0">
      <selection activeCell="B2" sqref="B2"/>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8" t="s">
        <v>613</v>
      </c>
      <c r="B4" t="s">
        <v>616</v>
      </c>
    </row>
    <row r="5" spans="1:5" x14ac:dyDescent="0.3">
      <c r="A5" s="328"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x14ac:dyDescent="0.3">
      <c r="A9" s="268"/>
      <c r="B9" s="268"/>
      <c r="C9" s="268"/>
      <c r="D9" s="268"/>
      <c r="E9" s="268"/>
    </row>
    <row r="10" spans="1:5" x14ac:dyDescent="0.3">
      <c r="A10" s="268"/>
      <c r="B10" s="268"/>
      <c r="C10" s="268"/>
      <c r="D10" s="268"/>
      <c r="E10" s="268"/>
    </row>
    <row r="11" spans="1:5" x14ac:dyDescent="0.3">
      <c r="A11" s="268"/>
      <c r="B11" s="268"/>
      <c r="C11" s="268"/>
      <c r="D11" s="268"/>
      <c r="E11" s="268"/>
    </row>
    <row r="12" spans="1:5" x14ac:dyDescent="0.3">
      <c r="A12" s="268"/>
      <c r="B12" s="268"/>
      <c r="C12" s="268"/>
      <c r="D12" s="268"/>
      <c r="E12" s="268"/>
    </row>
    <row r="13" spans="1:5" x14ac:dyDescent="0.3">
      <c r="A13" s="268"/>
      <c r="B13" s="268"/>
      <c r="C13" s="268"/>
      <c r="D13" s="268"/>
      <c r="E13" s="268"/>
    </row>
    <row r="14" spans="1:5" x14ac:dyDescent="0.3">
      <c r="A14" s="268"/>
      <c r="B14" s="268"/>
      <c r="C14" s="268"/>
      <c r="D14" s="268"/>
      <c r="E14" s="268"/>
    </row>
    <row r="15" spans="1:5" x14ac:dyDescent="0.3">
      <c r="A15" s="268"/>
      <c r="B15" s="268"/>
      <c r="C15" s="268"/>
      <c r="D15" s="268"/>
      <c r="E15" s="268"/>
    </row>
    <row r="16" spans="1:5" x14ac:dyDescent="0.3">
      <c r="A16" s="268"/>
      <c r="B16" s="268"/>
      <c r="C16" s="268"/>
      <c r="D16" s="268"/>
      <c r="E16" s="268"/>
    </row>
    <row r="17" spans="1:5" x14ac:dyDescent="0.3">
      <c r="A17" s="268"/>
      <c r="B17" s="268"/>
      <c r="C17" s="268"/>
      <c r="D17" s="268"/>
      <c r="E17" s="268"/>
    </row>
    <row r="18" spans="1:5" x14ac:dyDescent="0.3">
      <c r="A18" s="268"/>
      <c r="B18" s="268"/>
      <c r="C18" s="268"/>
      <c r="D18" s="268"/>
      <c r="E18" s="268"/>
    </row>
    <row r="19" spans="1:5" x14ac:dyDescent="0.3">
      <c r="A19" s="268"/>
      <c r="B19" s="268"/>
      <c r="C19" s="268"/>
      <c r="D19" s="268"/>
      <c r="E19" s="268"/>
    </row>
    <row r="20" spans="1:5" x14ac:dyDescent="0.3">
      <c r="A20" s="268"/>
      <c r="B20" s="268"/>
      <c r="C20" s="268"/>
      <c r="D20" s="268"/>
      <c r="E20" s="268"/>
    </row>
    <row r="21" spans="1:5" x14ac:dyDescent="0.3">
      <c r="A21" s="268"/>
      <c r="B21" s="268"/>
      <c r="C21" s="268"/>
      <c r="D21" s="268"/>
      <c r="E21" s="268"/>
    </row>
    <row r="22" spans="1:5" x14ac:dyDescent="0.3">
      <c r="A22" s="268"/>
      <c r="B22" s="268"/>
      <c r="C22" s="268"/>
      <c r="D22" s="268"/>
      <c r="E22" s="268"/>
    </row>
    <row r="23" spans="1:5" x14ac:dyDescent="0.3">
      <c r="A23" s="268"/>
      <c r="B23" s="268"/>
      <c r="C23" s="268"/>
      <c r="D23" s="268"/>
      <c r="E23" s="268"/>
    </row>
    <row r="24" spans="1:5" x14ac:dyDescent="0.3">
      <c r="A24" s="268"/>
      <c r="B24" s="268"/>
      <c r="C24" s="268"/>
      <c r="D24" s="268"/>
      <c r="E24" s="268"/>
    </row>
    <row r="25" spans="1:5" x14ac:dyDescent="0.3">
      <c r="A25" s="268"/>
      <c r="B25" s="268"/>
      <c r="C25" s="268"/>
      <c r="D25" s="268"/>
      <c r="E25" s="268"/>
    </row>
    <row r="26" spans="1:5" x14ac:dyDescent="0.3">
      <c r="A26" s="268"/>
      <c r="B26" s="268"/>
      <c r="C26" s="268"/>
      <c r="D26" s="268"/>
      <c r="E26" s="268"/>
    </row>
    <row r="27" spans="1:5" x14ac:dyDescent="0.3">
      <c r="A27" s="268"/>
      <c r="B27" s="268"/>
      <c r="C27" s="268"/>
      <c r="D27" s="268"/>
      <c r="E27" s="268"/>
    </row>
    <row r="28" spans="1:5" x14ac:dyDescent="0.3">
      <c r="A28" s="268"/>
      <c r="B28" s="268"/>
      <c r="C28" s="268"/>
      <c r="D28" s="268"/>
      <c r="E28" s="268"/>
    </row>
    <row r="29" spans="1:5" x14ac:dyDescent="0.3">
      <c r="A29" s="268"/>
      <c r="B29" s="268"/>
      <c r="C29" s="268"/>
      <c r="D29" s="268"/>
      <c r="E29" s="268"/>
    </row>
    <row r="30" spans="1:5" x14ac:dyDescent="0.3">
      <c r="A30" s="268"/>
      <c r="B30" s="268"/>
      <c r="C30" s="268"/>
      <c r="D30" s="268"/>
      <c r="E30" s="268"/>
    </row>
    <row r="31" spans="1:5" x14ac:dyDescent="0.3">
      <c r="A31" s="268"/>
      <c r="B31" s="268"/>
      <c r="C31" s="268"/>
      <c r="D31" s="268"/>
      <c r="E31" s="268"/>
    </row>
    <row r="32" spans="1:5" x14ac:dyDescent="0.3">
      <c r="A32" s="268"/>
      <c r="B32" s="268"/>
      <c r="C32" s="268"/>
      <c r="D32" s="268"/>
      <c r="E32" s="268"/>
    </row>
    <row r="33" spans="1:5" x14ac:dyDescent="0.3">
      <c r="A33" s="268"/>
      <c r="B33" s="268"/>
      <c r="C33" s="268"/>
      <c r="D33" s="268"/>
      <c r="E33" s="268"/>
    </row>
    <row r="34" spans="1:5" x14ac:dyDescent="0.3">
      <c r="A34" s="268"/>
      <c r="B34" s="268"/>
      <c r="C34" s="268"/>
      <c r="D34" s="268"/>
      <c r="E34" s="268"/>
    </row>
    <row r="35" spans="1:5" x14ac:dyDescent="0.3">
      <c r="A35" s="268"/>
      <c r="B35" s="268"/>
      <c r="C35" s="268"/>
      <c r="D35" s="268"/>
      <c r="E35" s="268"/>
    </row>
    <row r="36" spans="1:5" x14ac:dyDescent="0.3">
      <c r="A36" s="268"/>
      <c r="B36" s="268"/>
      <c r="C36" s="268"/>
      <c r="D36" s="268"/>
      <c r="E36" s="268"/>
    </row>
    <row r="37" spans="1:5" x14ac:dyDescent="0.3">
      <c r="A37" s="268"/>
      <c r="B37" s="268"/>
      <c r="C37" s="268"/>
      <c r="D37" s="268"/>
      <c r="E37" s="268"/>
    </row>
    <row r="38" spans="1:5" x14ac:dyDescent="0.3">
      <c r="A38" s="268"/>
      <c r="B38" s="268"/>
      <c r="C38" s="268"/>
      <c r="D38" s="268"/>
      <c r="E38" s="268"/>
    </row>
    <row r="39" spans="1:5" x14ac:dyDescent="0.3">
      <c r="A39" s="268"/>
      <c r="B39" s="268"/>
      <c r="C39" s="268"/>
      <c r="D39" s="268"/>
      <c r="E39" s="268"/>
    </row>
    <row r="40" spans="1:5" x14ac:dyDescent="0.3">
      <c r="A40" s="268"/>
      <c r="B40" s="268"/>
      <c r="C40" s="268"/>
      <c r="D40" s="268"/>
      <c r="E40" s="268"/>
    </row>
    <row r="41" spans="1:5" x14ac:dyDescent="0.3">
      <c r="A41" s="268"/>
      <c r="B41" s="268"/>
      <c r="C41" s="268"/>
      <c r="D41" s="268"/>
      <c r="E41" s="268"/>
    </row>
    <row r="42" spans="1:5" x14ac:dyDescent="0.3">
      <c r="A42" s="268"/>
      <c r="B42" s="268"/>
      <c r="C42" s="268"/>
      <c r="D42" s="268"/>
      <c r="E42" s="268"/>
    </row>
    <row r="43" spans="1:5" x14ac:dyDescent="0.3">
      <c r="A43" s="268"/>
      <c r="B43" s="268"/>
      <c r="C43" s="268"/>
      <c r="D43" s="268"/>
      <c r="E43" s="268"/>
    </row>
    <row r="44" spans="1:5" x14ac:dyDescent="0.3">
      <c r="A44" s="268"/>
      <c r="B44" s="268"/>
      <c r="C44" s="268"/>
      <c r="D44" s="268"/>
      <c r="E44" s="268"/>
    </row>
    <row r="45" spans="1:5" x14ac:dyDescent="0.3">
      <c r="A45" s="268"/>
      <c r="B45" s="268"/>
      <c r="C45" s="268"/>
      <c r="D45" s="268"/>
      <c r="E45" s="268"/>
    </row>
    <row r="46" spans="1:5" x14ac:dyDescent="0.3">
      <c r="A46" s="268"/>
      <c r="B46" s="268"/>
      <c r="C46" s="268"/>
      <c r="D46" s="268"/>
      <c r="E46" s="268"/>
    </row>
    <row r="47" spans="1:5" x14ac:dyDescent="0.3">
      <c r="A47" s="268"/>
      <c r="B47" s="268"/>
      <c r="C47" s="268"/>
      <c r="D47" s="268"/>
      <c r="E47" s="268"/>
    </row>
    <row r="48" spans="1:5" x14ac:dyDescent="0.3">
      <c r="A48" s="268"/>
      <c r="B48" s="268"/>
      <c r="C48" s="268"/>
      <c r="D48" s="268"/>
      <c r="E48" s="268"/>
    </row>
    <row r="49" spans="1:5" x14ac:dyDescent="0.3">
      <c r="A49" s="268"/>
      <c r="B49" s="268"/>
      <c r="C49" s="268"/>
      <c r="D49" s="268"/>
      <c r="E49" s="268"/>
    </row>
    <row r="50" spans="1:5" x14ac:dyDescent="0.3">
      <c r="A50" s="268"/>
      <c r="B50" s="268"/>
      <c r="C50" s="268"/>
      <c r="D50" s="268"/>
      <c r="E50" s="268"/>
    </row>
    <row r="51" spans="1:5" x14ac:dyDescent="0.3">
      <c r="A51" s="268"/>
      <c r="B51" s="268"/>
      <c r="C51" s="268"/>
      <c r="D51" s="268"/>
      <c r="E51" s="268"/>
    </row>
    <row r="52" spans="1:5" x14ac:dyDescent="0.3">
      <c r="A52" s="268"/>
      <c r="B52" s="268"/>
      <c r="C52" s="268"/>
      <c r="D52" s="268"/>
      <c r="E52" s="268"/>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B9:B52</xm:sqref>
        </x14:dataValidation>
        <x14:dataValidation type="list" allowBlank="1" showInputMessage="1" showErrorMessage="1" xr:uid="{00000000-0002-0000-1300-000001000000}">
          <x14:formula1>
            <xm:f>Sąrašas!$A$69:$A$75</xm:f>
          </x14:formula1>
          <xm:sqref>A9:A52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B2" sqref="B2"/>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20" t="s">
        <v>626</v>
      </c>
      <c r="C2" s="320"/>
    </row>
    <row r="3" spans="1:6" ht="18" x14ac:dyDescent="0.35">
      <c r="B3" s="320"/>
      <c r="C3" s="320"/>
    </row>
    <row r="4" spans="1:6" ht="18" x14ac:dyDescent="0.35">
      <c r="A4" s="328" t="s">
        <v>613</v>
      </c>
      <c r="B4" t="s">
        <v>616</v>
      </c>
      <c r="C4" s="320"/>
    </row>
    <row r="5" spans="1:6" ht="18" x14ac:dyDescent="0.35">
      <c r="A5" s="328" t="s">
        <v>615</v>
      </c>
      <c r="B5" t="s">
        <v>682</v>
      </c>
      <c r="C5" s="320"/>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x14ac:dyDescent="0.3">
      <c r="A9" s="43"/>
      <c r="B9" s="43"/>
      <c r="C9" s="43"/>
      <c r="D9" s="268"/>
      <c r="E9" s="43"/>
      <c r="F9" s="43"/>
    </row>
    <row r="10" spans="1:6" x14ac:dyDescent="0.3">
      <c r="A10" s="43"/>
      <c r="B10" s="43"/>
      <c r="C10" s="43"/>
      <c r="D10" s="268"/>
      <c r="E10" s="43"/>
      <c r="F10" s="43"/>
    </row>
    <row r="11" spans="1:6" x14ac:dyDescent="0.3">
      <c r="A11" s="43"/>
      <c r="B11" s="43"/>
      <c r="C11" s="43"/>
      <c r="D11" s="268"/>
      <c r="E11" s="43"/>
      <c r="F11" s="43"/>
    </row>
    <row r="12" spans="1:6" x14ac:dyDescent="0.3">
      <c r="A12" s="43"/>
      <c r="B12" s="43"/>
      <c r="C12" s="43"/>
      <c r="D12" s="268"/>
      <c r="E12" s="43"/>
      <c r="F12" s="43"/>
    </row>
    <row r="13" spans="1:6" x14ac:dyDescent="0.3">
      <c r="A13" s="43"/>
      <c r="B13" s="43"/>
      <c r="C13" s="43"/>
      <c r="D13" s="268"/>
      <c r="E13" s="43"/>
      <c r="F13" s="43"/>
    </row>
    <row r="14" spans="1:6" x14ac:dyDescent="0.3">
      <c r="A14" s="43"/>
      <c r="B14" s="43"/>
      <c r="C14" s="43"/>
      <c r="D14" s="268"/>
      <c r="E14" s="43"/>
      <c r="F14" s="43"/>
    </row>
    <row r="15" spans="1:6" x14ac:dyDescent="0.3">
      <c r="A15" s="43"/>
      <c r="B15" s="43"/>
      <c r="C15" s="43"/>
      <c r="D15" s="268"/>
      <c r="E15" s="43"/>
      <c r="F15" s="43"/>
    </row>
    <row r="16" spans="1:6" x14ac:dyDescent="0.3">
      <c r="A16" s="43"/>
      <c r="B16" s="43"/>
      <c r="C16" s="43"/>
      <c r="D16" s="268"/>
      <c r="E16" s="43"/>
      <c r="F16" s="43"/>
    </row>
    <row r="17" spans="1:6" x14ac:dyDescent="0.3">
      <c r="A17" s="43"/>
      <c r="B17" s="43"/>
      <c r="C17" s="43"/>
      <c r="D17" s="268"/>
      <c r="E17" s="43"/>
      <c r="F17" s="43"/>
    </row>
    <row r="18" spans="1:6" x14ac:dyDescent="0.3">
      <c r="A18" s="43"/>
      <c r="B18" s="43"/>
      <c r="C18" s="43"/>
      <c r="D18" s="268"/>
      <c r="E18" s="43"/>
      <c r="F18" s="43"/>
    </row>
    <row r="19" spans="1:6" x14ac:dyDescent="0.3">
      <c r="A19" s="43"/>
      <c r="B19" s="43"/>
      <c r="C19" s="43"/>
      <c r="D19" s="268"/>
      <c r="E19" s="43"/>
      <c r="F19" s="43"/>
    </row>
    <row r="20" spans="1:6" x14ac:dyDescent="0.3">
      <c r="A20" s="43"/>
      <c r="B20" s="43"/>
      <c r="C20" s="43"/>
      <c r="D20" s="268"/>
      <c r="E20" s="43"/>
      <c r="F20" s="43"/>
    </row>
    <row r="21" spans="1:6" x14ac:dyDescent="0.3">
      <c r="A21" s="43"/>
      <c r="B21" s="43"/>
      <c r="C21" s="43"/>
      <c r="D21" s="268"/>
      <c r="E21" s="43"/>
      <c r="F21" s="43"/>
    </row>
    <row r="22" spans="1:6" x14ac:dyDescent="0.3">
      <c r="A22" s="43"/>
      <c r="B22" s="43"/>
      <c r="C22" s="43"/>
      <c r="D22" s="268"/>
      <c r="E22" s="43"/>
      <c r="F22" s="43"/>
    </row>
    <row r="23" spans="1:6" x14ac:dyDescent="0.3">
      <c r="A23" s="43"/>
      <c r="B23" s="43"/>
      <c r="C23" s="43"/>
      <c r="D23" s="268"/>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8" sqref="D8"/>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20" t="s">
        <v>586</v>
      </c>
    </row>
    <row r="3" spans="1:7" ht="18" x14ac:dyDescent="0.35">
      <c r="A3" s="285"/>
      <c r="B3" s="320"/>
    </row>
    <row r="4" spans="1:7" x14ac:dyDescent="0.3">
      <c r="A4" s="328" t="s">
        <v>613</v>
      </c>
      <c r="B4" t="s">
        <v>616</v>
      </c>
    </row>
    <row r="5" spans="1:7" x14ac:dyDescent="0.3">
      <c r="A5" s="328"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x14ac:dyDescent="0.3">
      <c r="A9" s="43"/>
      <c r="B9" s="43"/>
      <c r="C9" s="43"/>
      <c r="D9" s="268"/>
      <c r="E9" s="268"/>
      <c r="F9" s="43"/>
      <c r="G9" s="43"/>
    </row>
    <row r="10" spans="1:7" x14ac:dyDescent="0.3">
      <c r="A10" s="43"/>
      <c r="B10" s="43"/>
      <c r="C10" s="43"/>
      <c r="D10" s="268"/>
      <c r="E10" s="268"/>
      <c r="F10" s="43"/>
      <c r="G10" s="43"/>
    </row>
    <row r="11" spans="1:7" x14ac:dyDescent="0.3">
      <c r="A11" s="43"/>
      <c r="B11" s="43"/>
      <c r="C11" s="43"/>
      <c r="D11" s="268"/>
      <c r="E11" s="268"/>
      <c r="F11" s="43"/>
      <c r="G11" s="43"/>
    </row>
    <row r="12" spans="1:7" x14ac:dyDescent="0.3">
      <c r="A12" s="43"/>
      <c r="B12" s="43"/>
      <c r="C12" s="43"/>
      <c r="D12" s="268"/>
      <c r="E12" s="268"/>
      <c r="F12" s="43"/>
      <c r="G12" s="43"/>
    </row>
    <row r="13" spans="1:7" x14ac:dyDescent="0.3">
      <c r="A13" s="43"/>
      <c r="B13" s="43"/>
      <c r="C13" s="43"/>
      <c r="D13" s="268"/>
      <c r="E13" s="268"/>
      <c r="F13" s="43"/>
      <c r="G13" s="43"/>
    </row>
    <row r="14" spans="1:7" x14ac:dyDescent="0.3">
      <c r="A14" s="43"/>
      <c r="B14" s="43"/>
      <c r="C14" s="43"/>
      <c r="D14" s="268"/>
      <c r="E14" s="268"/>
      <c r="F14" s="43"/>
      <c r="G14" s="43"/>
    </row>
    <row r="15" spans="1:7" x14ac:dyDescent="0.3">
      <c r="A15" s="43"/>
      <c r="B15" s="43"/>
      <c r="C15" s="43"/>
      <c r="D15" s="268"/>
      <c r="E15" s="268"/>
      <c r="F15" s="43"/>
      <c r="G15" s="43"/>
    </row>
    <row r="16" spans="1:7" x14ac:dyDescent="0.3">
      <c r="A16" s="43"/>
      <c r="B16" s="43"/>
      <c r="C16" s="43"/>
      <c r="D16" s="268"/>
      <c r="E16" s="268"/>
      <c r="F16" s="43"/>
      <c r="G16" s="43"/>
    </row>
    <row r="17" spans="1:7" x14ac:dyDescent="0.3">
      <c r="A17" s="43"/>
      <c r="B17" s="43"/>
      <c r="C17" s="43"/>
      <c r="D17" s="268"/>
      <c r="E17" s="268"/>
      <c r="F17" s="43"/>
      <c r="G17" s="43"/>
    </row>
    <row r="18" spans="1:7" x14ac:dyDescent="0.3">
      <c r="A18" s="43"/>
      <c r="B18" s="43"/>
      <c r="C18" s="43"/>
      <c r="D18" s="268"/>
      <c r="E18" s="268"/>
      <c r="F18" s="43"/>
      <c r="G18" s="43"/>
    </row>
    <row r="19" spans="1:7" x14ac:dyDescent="0.3">
      <c r="A19" s="43"/>
      <c r="B19" s="43"/>
      <c r="C19" s="43"/>
      <c r="D19" s="268"/>
      <c r="E19" s="268"/>
      <c r="F19" s="43"/>
      <c r="G19" s="43"/>
    </row>
    <row r="20" spans="1:7" x14ac:dyDescent="0.3">
      <c r="A20" s="43"/>
      <c r="B20" s="43"/>
      <c r="C20" s="43"/>
      <c r="D20" s="268"/>
      <c r="E20" s="268"/>
      <c r="F20" s="43"/>
      <c r="G20" s="43"/>
    </row>
    <row r="21" spans="1:7" x14ac:dyDescent="0.3">
      <c r="A21" s="43"/>
      <c r="B21" s="43"/>
      <c r="C21" s="43"/>
      <c r="D21" s="268"/>
      <c r="E21" s="268"/>
      <c r="F21" s="43"/>
      <c r="G21" s="43"/>
    </row>
    <row r="22" spans="1:7" x14ac:dyDescent="0.3">
      <c r="A22" s="43"/>
      <c r="B22" s="43"/>
      <c r="C22" s="43"/>
      <c r="D22" s="268"/>
      <c r="E22" s="268"/>
      <c r="F22" s="43"/>
      <c r="G22" s="43"/>
    </row>
    <row r="23" spans="1:7" x14ac:dyDescent="0.3">
      <c r="A23" s="43"/>
      <c r="B23" s="43"/>
      <c r="C23" s="43"/>
      <c r="D23" s="268"/>
      <c r="E23" s="268"/>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workbookViewId="0">
      <selection activeCell="B1" sqref="B1"/>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8" t="s">
        <v>613</v>
      </c>
      <c r="B3" t="s">
        <v>616</v>
      </c>
      <c r="C3"/>
      <c r="D3" s="281"/>
      <c r="E3" s="281"/>
      <c r="F3" s="281"/>
      <c r="G3" s="281"/>
    </row>
    <row r="4" spans="1:11" x14ac:dyDescent="0.3">
      <c r="A4" s="328" t="s">
        <v>615</v>
      </c>
      <c r="B4" t="s">
        <v>683</v>
      </c>
      <c r="C4"/>
      <c r="D4" s="282"/>
      <c r="E4" s="282"/>
      <c r="F4" s="282"/>
      <c r="G4" s="282"/>
    </row>
    <row r="5" spans="1:11" x14ac:dyDescent="0.3">
      <c r="A5"/>
      <c r="B5"/>
      <c r="C5"/>
      <c r="D5"/>
      <c r="E5"/>
      <c r="F5" s="368">
        <v>2024</v>
      </c>
      <c r="G5" s="368">
        <v>2025</v>
      </c>
      <c r="H5" s="368">
        <v>2026</v>
      </c>
      <c r="I5" s="368">
        <v>2027</v>
      </c>
      <c r="J5" s="368">
        <v>2028</v>
      </c>
      <c r="K5" s="368">
        <v>2029</v>
      </c>
    </row>
    <row r="6" spans="1:11" ht="64.2" customHeight="1" x14ac:dyDescent="0.3">
      <c r="A6" s="336" t="s">
        <v>51</v>
      </c>
      <c r="B6" s="336" t="s">
        <v>627</v>
      </c>
      <c r="C6" s="337" t="s">
        <v>637</v>
      </c>
      <c r="D6" s="337" t="s">
        <v>629</v>
      </c>
      <c r="E6" s="337" t="s">
        <v>630</v>
      </c>
      <c r="F6" s="337" t="s">
        <v>631</v>
      </c>
      <c r="G6" s="337" t="s">
        <v>632</v>
      </c>
      <c r="H6" s="337" t="s">
        <v>633</v>
      </c>
      <c r="I6" s="337" t="s">
        <v>634</v>
      </c>
      <c r="J6" s="337" t="s">
        <v>635</v>
      </c>
      <c r="K6" s="337" t="s">
        <v>636</v>
      </c>
    </row>
    <row r="7" spans="1:11" ht="55.2" customHeight="1" x14ac:dyDescent="0.3">
      <c r="A7" s="338" t="s">
        <v>567</v>
      </c>
      <c r="B7" s="339" t="s">
        <v>628</v>
      </c>
      <c r="C7" s="339" t="s">
        <v>567</v>
      </c>
      <c r="D7" s="339" t="s">
        <v>638</v>
      </c>
      <c r="E7" s="339" t="s">
        <v>638</v>
      </c>
      <c r="F7" s="339" t="s">
        <v>639</v>
      </c>
      <c r="G7" s="339" t="s">
        <v>639</v>
      </c>
      <c r="H7" s="339" t="s">
        <v>639</v>
      </c>
      <c r="I7" s="339" t="s">
        <v>639</v>
      </c>
      <c r="J7" s="339" t="s">
        <v>639</v>
      </c>
      <c r="K7" s="339" t="s">
        <v>639</v>
      </c>
    </row>
    <row r="8" spans="1:11" x14ac:dyDescent="0.3">
      <c r="A8" s="334"/>
      <c r="B8" s="335"/>
      <c r="C8" s="335"/>
      <c r="D8" s="335"/>
      <c r="E8" s="335"/>
      <c r="F8" s="335"/>
      <c r="G8" s="335"/>
      <c r="H8" s="43"/>
      <c r="I8" s="43"/>
      <c r="J8" s="43"/>
      <c r="K8" s="43"/>
    </row>
    <row r="9" spans="1:11" x14ac:dyDescent="0.3">
      <c r="A9" s="334"/>
      <c r="B9" s="335"/>
      <c r="C9" s="335"/>
      <c r="D9" s="335"/>
      <c r="E9" s="335"/>
      <c r="F9" s="335"/>
      <c r="G9" s="335"/>
      <c r="H9" s="43"/>
      <c r="I9" s="43"/>
      <c r="J9" s="43"/>
      <c r="K9" s="43"/>
    </row>
    <row r="10" spans="1:11" x14ac:dyDescent="0.3">
      <c r="A10" s="334"/>
      <c r="B10" s="335"/>
      <c r="C10" s="335"/>
      <c r="D10" s="335"/>
      <c r="E10" s="335"/>
      <c r="F10" s="335"/>
      <c r="G10" s="335"/>
      <c r="H10" s="43"/>
      <c r="I10" s="43"/>
      <c r="J10" s="43"/>
      <c r="K10" s="43"/>
    </row>
    <row r="11" spans="1:11" x14ac:dyDescent="0.3">
      <c r="A11" s="334"/>
      <c r="B11" s="335"/>
      <c r="C11" s="335"/>
      <c r="D11" s="335"/>
      <c r="E11" s="335"/>
      <c r="F11" s="335"/>
      <c r="G11" s="335"/>
      <c r="H11" s="43"/>
      <c r="I11" s="43"/>
      <c r="J11" s="43"/>
      <c r="K11" s="43"/>
    </row>
    <row r="12" spans="1:11" x14ac:dyDescent="0.3">
      <c r="A12" s="334"/>
      <c r="B12" s="335"/>
      <c r="C12" s="335"/>
      <c r="D12" s="335"/>
      <c r="E12" s="335"/>
      <c r="F12" s="335"/>
      <c r="G12" s="335"/>
      <c r="H12" s="43"/>
      <c r="I12" s="43"/>
      <c r="J12" s="43"/>
      <c r="K12" s="43"/>
    </row>
    <row r="13" spans="1:11" x14ac:dyDescent="0.3">
      <c r="A13" s="334"/>
      <c r="B13" s="335"/>
      <c r="C13" s="335"/>
      <c r="D13" s="335"/>
      <c r="E13" s="335"/>
      <c r="F13" s="335"/>
      <c r="G13" s="335"/>
      <c r="H13" s="43"/>
      <c r="I13" s="43"/>
      <c r="J13" s="43"/>
      <c r="K13" s="43"/>
    </row>
    <row r="14" spans="1:11" x14ac:dyDescent="0.3">
      <c r="A14" s="334"/>
      <c r="B14" s="335"/>
      <c r="C14" s="335"/>
      <c r="D14" s="335"/>
      <c r="E14" s="335"/>
      <c r="F14" s="335"/>
      <c r="G14" s="335"/>
      <c r="H14" s="43"/>
      <c r="I14" s="43"/>
      <c r="J14" s="43"/>
      <c r="K14" s="43"/>
    </row>
    <row r="15" spans="1:11" x14ac:dyDescent="0.3">
      <c r="A15" s="334"/>
      <c r="B15" s="335"/>
      <c r="C15" s="335"/>
      <c r="D15" s="335"/>
      <c r="E15" s="335"/>
      <c r="F15" s="335"/>
      <c r="G15" s="335"/>
      <c r="H15" s="43"/>
      <c r="I15" s="43"/>
      <c r="J15" s="43"/>
      <c r="K15" s="43"/>
    </row>
    <row r="16" spans="1:11" x14ac:dyDescent="0.3">
      <c r="A16" s="334"/>
      <c r="B16" s="335"/>
      <c r="C16" s="335"/>
      <c r="D16" s="335"/>
      <c r="E16" s="335"/>
      <c r="F16" s="335"/>
      <c r="G16" s="335"/>
      <c r="H16" s="43"/>
      <c r="I16" s="43"/>
      <c r="J16" s="43"/>
      <c r="K16" s="43"/>
    </row>
    <row r="17" spans="1:11" x14ac:dyDescent="0.3">
      <c r="A17" s="334"/>
      <c r="B17" s="335"/>
      <c r="C17" s="335"/>
      <c r="D17" s="335"/>
      <c r="E17" s="335"/>
      <c r="F17" s="335"/>
      <c r="G17" s="335"/>
      <c r="H17" s="43"/>
      <c r="I17" s="43"/>
      <c r="J17" s="43"/>
      <c r="K17" s="43"/>
    </row>
    <row r="18" spans="1:11" x14ac:dyDescent="0.3">
      <c r="A18" s="334"/>
      <c r="B18" s="335"/>
      <c r="C18" s="335"/>
      <c r="D18" s="335"/>
      <c r="E18" s="335"/>
      <c r="F18" s="335"/>
      <c r="G18" s="335"/>
      <c r="H18" s="43"/>
      <c r="I18" s="43"/>
      <c r="J18" s="43"/>
      <c r="K18" s="43"/>
    </row>
    <row r="19" spans="1:11" x14ac:dyDescent="0.3">
      <c r="A19" s="334"/>
      <c r="B19" s="335"/>
      <c r="C19" s="335"/>
      <c r="D19" s="335"/>
      <c r="E19" s="335"/>
      <c r="F19" s="335"/>
      <c r="G19" s="335"/>
      <c r="H19" s="43"/>
      <c r="I19" s="43"/>
      <c r="J19" s="43"/>
      <c r="K19" s="43"/>
    </row>
    <row r="20" spans="1:11" x14ac:dyDescent="0.3">
      <c r="A20" s="334"/>
      <c r="B20" s="335"/>
      <c r="C20" s="335"/>
      <c r="D20" s="335"/>
      <c r="E20" s="335"/>
      <c r="F20" s="335"/>
      <c r="G20" s="335"/>
      <c r="H20" s="43"/>
      <c r="I20" s="43"/>
      <c r="J20" s="43"/>
      <c r="K20" s="43"/>
    </row>
    <row r="21" spans="1:11" x14ac:dyDescent="0.3">
      <c r="A21" s="334"/>
      <c r="B21" s="335"/>
      <c r="C21" s="335"/>
      <c r="D21" s="335"/>
      <c r="E21" s="335"/>
      <c r="F21" s="335"/>
      <c r="G21" s="335"/>
      <c r="H21" s="43"/>
      <c r="I21" s="43"/>
      <c r="J21" s="43"/>
      <c r="K21" s="43"/>
    </row>
    <row r="22" spans="1:11" x14ac:dyDescent="0.3">
      <c r="A22" s="334"/>
      <c r="B22" s="335"/>
      <c r="C22" s="335"/>
      <c r="D22" s="335"/>
      <c r="E22" s="335"/>
      <c r="F22" s="335"/>
      <c r="G22" s="335"/>
      <c r="H22" s="43"/>
      <c r="I22" s="43"/>
      <c r="J22" s="43"/>
      <c r="K22" s="43"/>
    </row>
    <row r="23" spans="1:11" x14ac:dyDescent="0.3">
      <c r="A23" s="334"/>
      <c r="B23" s="335"/>
      <c r="C23" s="335"/>
      <c r="D23" s="335"/>
      <c r="E23" s="335"/>
      <c r="F23" s="335"/>
      <c r="G23" s="335"/>
      <c r="H23" s="43"/>
      <c r="I23" s="43"/>
      <c r="J23" s="43"/>
      <c r="K23" s="43"/>
    </row>
    <row r="24" spans="1:11" x14ac:dyDescent="0.3">
      <c r="A24" s="334"/>
      <c r="B24" s="335"/>
      <c r="C24" s="335"/>
      <c r="D24" s="335"/>
      <c r="E24" s="335"/>
      <c r="F24" s="335"/>
      <c r="G24" s="335"/>
      <c r="H24" s="43"/>
      <c r="I24" s="43"/>
      <c r="J24" s="43"/>
      <c r="K24" s="43"/>
    </row>
    <row r="25" spans="1:11" x14ac:dyDescent="0.3">
      <c r="A25" s="334"/>
      <c r="B25" s="335"/>
      <c r="C25" s="335"/>
      <c r="D25" s="335"/>
      <c r="E25" s="335"/>
      <c r="F25" s="335"/>
      <c r="G25" s="335"/>
      <c r="H25" s="43"/>
      <c r="I25" s="43"/>
      <c r="J25" s="43"/>
      <c r="K25" s="43"/>
    </row>
    <row r="26" spans="1:11" x14ac:dyDescent="0.3">
      <c r="A26" s="334"/>
      <c r="B26" s="335"/>
      <c r="C26" s="335"/>
      <c r="D26" s="335"/>
      <c r="E26" s="335"/>
      <c r="F26" s="335"/>
      <c r="G26" s="335"/>
      <c r="H26" s="43"/>
      <c r="I26" s="43"/>
      <c r="J26" s="43"/>
      <c r="K26" s="43"/>
    </row>
    <row r="27" spans="1:11" x14ac:dyDescent="0.3">
      <c r="A27" s="334"/>
      <c r="B27" s="335"/>
      <c r="C27" s="335"/>
      <c r="D27" s="335"/>
      <c r="E27" s="335"/>
      <c r="F27" s="335"/>
      <c r="G27" s="335"/>
      <c r="H27" s="43"/>
      <c r="I27" s="43"/>
      <c r="J27" s="43"/>
      <c r="K27" s="43"/>
    </row>
    <row r="28" spans="1:11" x14ac:dyDescent="0.3">
      <c r="A28" s="334"/>
      <c r="B28" s="335"/>
      <c r="C28" s="335"/>
      <c r="D28" s="335"/>
      <c r="E28" s="335"/>
      <c r="F28" s="335"/>
      <c r="G28" s="335"/>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workbookViewId="0">
      <selection activeCell="B12" sqref="B12"/>
    </sheetView>
  </sheetViews>
  <sheetFormatPr defaultRowHeight="14.4" x14ac:dyDescent="0.3"/>
  <cols>
    <col min="1" max="1" width="34.6640625" customWidth="1"/>
    <col min="2" max="2" width="53.5546875" customWidth="1"/>
    <col min="3" max="3" width="51.5546875" customWidth="1"/>
  </cols>
  <sheetData>
    <row r="1" spans="1:3" ht="18" x14ac:dyDescent="0.35">
      <c r="B1" s="320" t="s">
        <v>594</v>
      </c>
    </row>
    <row r="2" spans="1:3" ht="18" x14ac:dyDescent="0.35">
      <c r="B2" s="320"/>
    </row>
    <row r="3" spans="1:3" x14ac:dyDescent="0.3">
      <c r="A3" s="328" t="s">
        <v>613</v>
      </c>
      <c r="B3" t="s">
        <v>616</v>
      </c>
    </row>
    <row r="4" spans="1:3" x14ac:dyDescent="0.3">
      <c r="A4" s="328" t="s">
        <v>615</v>
      </c>
      <c r="B4" t="s">
        <v>684</v>
      </c>
    </row>
    <row r="6" spans="1:3" ht="38.4" customHeight="1" x14ac:dyDescent="0.3">
      <c r="A6" s="316" t="s">
        <v>490</v>
      </c>
      <c r="B6" s="316" t="s">
        <v>602</v>
      </c>
      <c r="C6" s="316" t="s">
        <v>603</v>
      </c>
    </row>
    <row r="7" spans="1:3" ht="28.8" x14ac:dyDescent="0.3">
      <c r="A7" s="322"/>
      <c r="B7" s="300" t="s">
        <v>604</v>
      </c>
      <c r="C7" s="300" t="s">
        <v>605</v>
      </c>
    </row>
    <row r="8" spans="1:3" x14ac:dyDescent="0.3">
      <c r="A8" s="323" t="s">
        <v>595</v>
      </c>
      <c r="B8" s="294"/>
      <c r="C8" s="294"/>
    </row>
    <row r="9" spans="1:3" x14ac:dyDescent="0.3">
      <c r="A9" s="323">
        <v>2024</v>
      </c>
      <c r="B9" s="268"/>
      <c r="C9" s="268"/>
    </row>
    <row r="10" spans="1:3" x14ac:dyDescent="0.3">
      <c r="A10" s="323">
        <v>2025</v>
      </c>
      <c r="B10" s="268"/>
      <c r="C10" s="268"/>
    </row>
    <row r="11" spans="1:3" x14ac:dyDescent="0.3">
      <c r="A11" s="323">
        <v>2026</v>
      </c>
      <c r="B11" s="268"/>
      <c r="C11" s="268"/>
    </row>
    <row r="12" spans="1:3" x14ac:dyDescent="0.3">
      <c r="A12" s="323">
        <v>2027</v>
      </c>
      <c r="B12" s="268"/>
      <c r="C12" s="268"/>
    </row>
    <row r="13" spans="1:3" x14ac:dyDescent="0.3">
      <c r="A13" s="323">
        <v>2028</v>
      </c>
      <c r="B13" s="268"/>
      <c r="C13" s="268"/>
    </row>
    <row r="14" spans="1:3" x14ac:dyDescent="0.3">
      <c r="A14" s="323">
        <v>2029</v>
      </c>
      <c r="B14" s="268"/>
      <c r="C14" s="268"/>
    </row>
    <row r="15" spans="1:3" x14ac:dyDescent="0.3">
      <c r="A15" s="323" t="s">
        <v>596</v>
      </c>
      <c r="B15" s="319"/>
      <c r="C15" s="319"/>
    </row>
    <row r="16" spans="1:3" x14ac:dyDescent="0.3">
      <c r="A16" s="323">
        <v>2024</v>
      </c>
      <c r="B16" s="268"/>
      <c r="C16" s="268"/>
    </row>
    <row r="17" spans="1:3" x14ac:dyDescent="0.3">
      <c r="A17" s="323">
        <v>2025</v>
      </c>
      <c r="B17" s="268"/>
      <c r="C17" s="268"/>
    </row>
    <row r="18" spans="1:3" x14ac:dyDescent="0.3">
      <c r="A18" s="323">
        <v>2026</v>
      </c>
      <c r="B18" s="268"/>
      <c r="C18" s="268"/>
    </row>
    <row r="19" spans="1:3" x14ac:dyDescent="0.3">
      <c r="A19" s="323">
        <v>2027</v>
      </c>
      <c r="B19" s="268"/>
      <c r="C19" s="268"/>
    </row>
    <row r="20" spans="1:3" x14ac:dyDescent="0.3">
      <c r="A20" s="323">
        <v>2028</v>
      </c>
      <c r="B20" s="268"/>
      <c r="C20" s="268"/>
    </row>
    <row r="21" spans="1:3" x14ac:dyDescent="0.3">
      <c r="A21" s="323">
        <v>2029</v>
      </c>
      <c r="B21" s="268"/>
      <c r="C21" s="268"/>
    </row>
    <row r="22" spans="1:3" x14ac:dyDescent="0.3">
      <c r="A22" s="323" t="s">
        <v>597</v>
      </c>
      <c r="B22" s="319"/>
      <c r="C22" s="319"/>
    </row>
    <row r="23" spans="1:3" x14ac:dyDescent="0.3">
      <c r="A23" s="323">
        <v>2024</v>
      </c>
      <c r="B23" s="268"/>
      <c r="C23" s="268"/>
    </row>
    <row r="24" spans="1:3" x14ac:dyDescent="0.3">
      <c r="A24" s="323">
        <v>2025</v>
      </c>
      <c r="B24" s="268"/>
      <c r="C24" s="268"/>
    </row>
    <row r="25" spans="1:3" x14ac:dyDescent="0.3">
      <c r="A25" s="323">
        <v>2026</v>
      </c>
      <c r="B25" s="268"/>
      <c r="C25" s="268"/>
    </row>
    <row r="26" spans="1:3" x14ac:dyDescent="0.3">
      <c r="A26" s="323">
        <v>2027</v>
      </c>
      <c r="B26" s="268"/>
      <c r="C26" s="268"/>
    </row>
    <row r="27" spans="1:3" x14ac:dyDescent="0.3">
      <c r="A27" s="323">
        <v>2028</v>
      </c>
      <c r="B27" s="268"/>
      <c r="C27" s="268"/>
    </row>
    <row r="28" spans="1:3" x14ac:dyDescent="0.3">
      <c r="A28" s="323">
        <v>2029</v>
      </c>
      <c r="B28" s="268"/>
      <c r="C28" s="268"/>
    </row>
    <row r="29" spans="1:3" x14ac:dyDescent="0.3">
      <c r="A29" s="323" t="s">
        <v>598</v>
      </c>
      <c r="B29" s="319"/>
      <c r="C29" s="319"/>
    </row>
    <row r="30" spans="1:3" x14ac:dyDescent="0.3">
      <c r="A30" s="323">
        <v>2024</v>
      </c>
      <c r="B30" s="268"/>
      <c r="C30" s="268"/>
    </row>
    <row r="31" spans="1:3" x14ac:dyDescent="0.3">
      <c r="A31" s="323">
        <v>2025</v>
      </c>
      <c r="B31" s="268"/>
      <c r="C31" s="268"/>
    </row>
    <row r="32" spans="1:3" x14ac:dyDescent="0.3">
      <c r="A32" s="323">
        <v>2026</v>
      </c>
      <c r="B32" s="268"/>
      <c r="C32" s="268"/>
    </row>
    <row r="33" spans="1:3" x14ac:dyDescent="0.3">
      <c r="A33" s="323">
        <v>2027</v>
      </c>
      <c r="B33" s="268"/>
      <c r="C33" s="268"/>
    </row>
    <row r="34" spans="1:3" x14ac:dyDescent="0.3">
      <c r="A34" s="323">
        <v>2028</v>
      </c>
      <c r="B34" s="268"/>
      <c r="C34" s="268"/>
    </row>
    <row r="35" spans="1:3" x14ac:dyDescent="0.3">
      <c r="A35" s="323">
        <v>2029</v>
      </c>
      <c r="B35" s="268"/>
      <c r="C35" s="268"/>
    </row>
    <row r="36" spans="1:3" x14ac:dyDescent="0.3">
      <c r="A36" s="323" t="s">
        <v>599</v>
      </c>
      <c r="B36" s="319"/>
      <c r="C36" s="319"/>
    </row>
    <row r="37" spans="1:3" x14ac:dyDescent="0.3">
      <c r="A37" s="323">
        <v>2024</v>
      </c>
      <c r="B37" s="268"/>
      <c r="C37" s="268"/>
    </row>
    <row r="38" spans="1:3" x14ac:dyDescent="0.3">
      <c r="A38" s="323">
        <v>2025</v>
      </c>
      <c r="B38" s="268"/>
      <c r="C38" s="268"/>
    </row>
    <row r="39" spans="1:3" x14ac:dyDescent="0.3">
      <c r="A39" s="323">
        <v>2026</v>
      </c>
      <c r="B39" s="268"/>
      <c r="C39" s="268"/>
    </row>
    <row r="40" spans="1:3" x14ac:dyDescent="0.3">
      <c r="A40" s="323">
        <v>2027</v>
      </c>
      <c r="B40" s="268"/>
      <c r="C40" s="268"/>
    </row>
    <row r="41" spans="1:3" x14ac:dyDescent="0.3">
      <c r="A41" s="323">
        <v>2028</v>
      </c>
      <c r="B41" s="268"/>
      <c r="C41" s="268"/>
    </row>
    <row r="42" spans="1:3" x14ac:dyDescent="0.3">
      <c r="A42" s="323">
        <v>2029</v>
      </c>
      <c r="B42" s="268"/>
      <c r="C42" s="268"/>
    </row>
    <row r="43" spans="1:3" x14ac:dyDescent="0.3">
      <c r="A43" s="323" t="s">
        <v>600</v>
      </c>
      <c r="B43" s="268"/>
      <c r="C43" s="268"/>
    </row>
    <row r="44" spans="1:3" x14ac:dyDescent="0.3">
      <c r="A44" s="323">
        <v>2024</v>
      </c>
      <c r="B44" s="268"/>
      <c r="C44" s="268"/>
    </row>
    <row r="45" spans="1:3" x14ac:dyDescent="0.3">
      <c r="A45" s="323">
        <v>2025</v>
      </c>
      <c r="B45" s="268"/>
      <c r="C45" s="268"/>
    </row>
    <row r="46" spans="1:3" x14ac:dyDescent="0.3">
      <c r="A46" s="323">
        <v>2026</v>
      </c>
      <c r="B46" s="268"/>
      <c r="C46" s="268"/>
    </row>
    <row r="47" spans="1:3" x14ac:dyDescent="0.3">
      <c r="A47" s="323">
        <v>2027</v>
      </c>
      <c r="B47" s="268"/>
      <c r="C47" s="268"/>
    </row>
    <row r="48" spans="1:3" x14ac:dyDescent="0.3">
      <c r="A48" s="323">
        <v>2028</v>
      </c>
      <c r="B48" s="268"/>
      <c r="C48" s="268"/>
    </row>
    <row r="49" spans="1:3" x14ac:dyDescent="0.3">
      <c r="A49" s="323">
        <v>2029</v>
      </c>
      <c r="B49" s="268"/>
      <c r="C49" s="268"/>
    </row>
    <row r="50" spans="1:3" x14ac:dyDescent="0.3">
      <c r="A50" s="323" t="s">
        <v>601</v>
      </c>
      <c r="B50" s="268"/>
      <c r="C50" s="268"/>
    </row>
    <row r="51" spans="1:3" x14ac:dyDescent="0.3">
      <c r="A51" s="323">
        <v>2024</v>
      </c>
      <c r="B51" s="268"/>
      <c r="C51" s="268"/>
    </row>
    <row r="52" spans="1:3" x14ac:dyDescent="0.3">
      <c r="A52" s="323">
        <v>2025</v>
      </c>
      <c r="B52" s="268"/>
      <c r="C52" s="268"/>
    </row>
    <row r="53" spans="1:3" x14ac:dyDescent="0.3">
      <c r="A53" s="323">
        <v>2026</v>
      </c>
      <c r="B53" s="268"/>
      <c r="C53" s="268"/>
    </row>
    <row r="54" spans="1:3" x14ac:dyDescent="0.3">
      <c r="A54" s="323">
        <v>2027</v>
      </c>
      <c r="B54" s="268"/>
      <c r="C54" s="268"/>
    </row>
    <row r="55" spans="1:3" x14ac:dyDescent="0.3">
      <c r="A55" s="323">
        <v>2028</v>
      </c>
      <c r="B55" s="268"/>
      <c r="C55" s="268"/>
    </row>
    <row r="56" spans="1:3" x14ac:dyDescent="0.3">
      <c r="A56" s="323">
        <v>2029</v>
      </c>
      <c r="B56" s="268"/>
      <c r="C56" s="268"/>
    </row>
    <row r="59" spans="1:3" x14ac:dyDescent="0.3">
      <c r="B59" s="34" t="s">
        <v>494</v>
      </c>
    </row>
    <row r="60" spans="1:3" ht="111.6" customHeight="1" x14ac:dyDescent="0.3">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workbookViewId="0">
      <selection activeCell="B1" sqref="B1:D1"/>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41"/>
      <c r="B1" s="398" t="s">
        <v>653</v>
      </c>
      <c r="C1" s="398"/>
      <c r="D1" s="398"/>
    </row>
    <row r="3" spans="1:4" x14ac:dyDescent="0.3">
      <c r="A3" s="328" t="s">
        <v>613</v>
      </c>
      <c r="B3" t="s">
        <v>616</v>
      </c>
    </row>
    <row r="4" spans="1:4" x14ac:dyDescent="0.3">
      <c r="A4" s="328"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x14ac:dyDescent="0.3">
      <c r="A8" s="290"/>
      <c r="B8" s="268"/>
      <c r="C8" s="268"/>
      <c r="D8" s="268"/>
    </row>
    <row r="9" spans="1:4" x14ac:dyDescent="0.3">
      <c r="A9" s="290"/>
      <c r="B9" s="268"/>
      <c r="C9" s="268"/>
      <c r="D9" s="268"/>
    </row>
    <row r="10" spans="1:4" x14ac:dyDescent="0.3">
      <c r="A10" s="290"/>
      <c r="B10" s="268"/>
      <c r="C10" s="268"/>
      <c r="D10" s="268"/>
    </row>
    <row r="11" spans="1:4" x14ac:dyDescent="0.3">
      <c r="A11" s="290"/>
      <c r="B11" s="268"/>
      <c r="C11" s="268"/>
      <c r="D11" s="268"/>
    </row>
    <row r="12" spans="1:4" x14ac:dyDescent="0.3">
      <c r="A12" s="290"/>
      <c r="B12" s="268"/>
      <c r="C12" s="268"/>
      <c r="D12" s="268"/>
    </row>
    <row r="13" spans="1:4" x14ac:dyDescent="0.3">
      <c r="A13" s="290"/>
      <c r="B13" s="268"/>
      <c r="C13" s="268"/>
      <c r="D13" s="268"/>
    </row>
    <row r="14" spans="1:4" x14ac:dyDescent="0.3">
      <c r="A14" s="290"/>
      <c r="B14" s="268"/>
      <c r="C14" s="268"/>
      <c r="D14" s="268"/>
    </row>
    <row r="15" spans="1:4" x14ac:dyDescent="0.3">
      <c r="A15" s="290"/>
      <c r="B15" s="268"/>
      <c r="C15" s="268"/>
      <c r="D15" s="268"/>
    </row>
    <row r="16" spans="1:4" x14ac:dyDescent="0.3">
      <c r="A16" s="290"/>
      <c r="B16" s="268"/>
      <c r="C16" s="268"/>
      <c r="D16" s="268"/>
    </row>
    <row r="17" spans="1:4" x14ac:dyDescent="0.3">
      <c r="A17" s="290"/>
      <c r="B17" s="268"/>
      <c r="C17" s="268"/>
      <c r="D17" s="268"/>
    </row>
    <row r="18" spans="1:4" x14ac:dyDescent="0.3">
      <c r="A18" s="290"/>
      <c r="B18" s="268"/>
      <c r="C18" s="268"/>
      <c r="D18" s="268"/>
    </row>
    <row r="19" spans="1:4" x14ac:dyDescent="0.3">
      <c r="A19" s="290"/>
      <c r="B19" s="268"/>
      <c r="C19" s="268"/>
      <c r="D19" s="268"/>
    </row>
    <row r="20" spans="1:4" x14ac:dyDescent="0.3">
      <c r="A20" s="290"/>
      <c r="B20" s="268"/>
      <c r="C20" s="268"/>
      <c r="D20" s="268"/>
    </row>
    <row r="21" spans="1:4" x14ac:dyDescent="0.3">
      <c r="A21" s="290"/>
      <c r="B21" s="268"/>
      <c r="C21" s="268"/>
      <c r="D21" s="268"/>
    </row>
    <row r="22" spans="1:4" x14ac:dyDescent="0.3">
      <c r="A22" s="290"/>
      <c r="B22" s="268"/>
      <c r="C22" s="268"/>
      <c r="D22" s="268"/>
    </row>
    <row r="23" spans="1:4" x14ac:dyDescent="0.3">
      <c r="A23" s="290"/>
      <c r="B23" s="268"/>
      <c r="C23" s="268"/>
      <c r="D23" s="268"/>
    </row>
    <row r="24" spans="1:4" x14ac:dyDescent="0.3">
      <c r="A24" s="290"/>
      <c r="B24" s="268"/>
      <c r="C24" s="268"/>
      <c r="D24" s="268"/>
    </row>
    <row r="25" spans="1:4" x14ac:dyDescent="0.3">
      <c r="A25" s="290"/>
      <c r="B25" s="268"/>
      <c r="C25" s="268"/>
      <c r="D25" s="268"/>
    </row>
    <row r="26" spans="1:4" x14ac:dyDescent="0.3">
      <c r="A26" s="290"/>
      <c r="B26" s="268"/>
      <c r="C26" s="268"/>
      <c r="D26" s="268"/>
    </row>
    <row r="27" spans="1:4" x14ac:dyDescent="0.3">
      <c r="A27" s="290"/>
      <c r="B27" s="268"/>
      <c r="C27" s="268"/>
      <c r="D27" s="268"/>
    </row>
    <row r="28" spans="1:4" x14ac:dyDescent="0.3">
      <c r="A28" s="290"/>
      <c r="B28" s="268"/>
      <c r="C28" s="268"/>
      <c r="D28" s="268"/>
    </row>
    <row r="29" spans="1:4" x14ac:dyDescent="0.3">
      <c r="A29" s="290"/>
      <c r="B29" s="268"/>
      <c r="C29" s="268"/>
      <c r="D29" s="268"/>
    </row>
    <row r="30" spans="1:4" x14ac:dyDescent="0.3">
      <c r="A30" s="290"/>
      <c r="B30" s="268"/>
      <c r="C30" s="268"/>
      <c r="D30" s="268"/>
    </row>
    <row r="31" spans="1:4" x14ac:dyDescent="0.3">
      <c r="A31" s="290"/>
      <c r="B31" s="268"/>
      <c r="C31" s="268"/>
      <c r="D31" s="268"/>
    </row>
    <row r="32" spans="1:4" x14ac:dyDescent="0.3">
      <c r="A32" s="290"/>
      <c r="B32" s="268"/>
      <c r="C32" s="268"/>
      <c r="D32" s="268"/>
    </row>
    <row r="33" spans="1:4" x14ac:dyDescent="0.3">
      <c r="A33" s="290"/>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19" sqref="C19"/>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8" t="s">
        <v>613</v>
      </c>
      <c r="B3" t="s">
        <v>616</v>
      </c>
    </row>
    <row r="4" spans="1:3" x14ac:dyDescent="0.3">
      <c r="A4" s="328" t="s">
        <v>615</v>
      </c>
      <c r="B4" t="s">
        <v>685</v>
      </c>
    </row>
    <row r="6" spans="1:3" x14ac:dyDescent="0.3">
      <c r="A6" s="316" t="s">
        <v>525</v>
      </c>
      <c r="B6" s="316" t="s">
        <v>642</v>
      </c>
      <c r="C6" s="316" t="s">
        <v>648</v>
      </c>
    </row>
    <row r="7" spans="1:3" ht="43.2" x14ac:dyDescent="0.3">
      <c r="A7" s="300" t="s">
        <v>561</v>
      </c>
      <c r="B7" s="300" t="s">
        <v>647</v>
      </c>
      <c r="C7" s="300" t="s">
        <v>649</v>
      </c>
    </row>
    <row r="8" spans="1:3" x14ac:dyDescent="0.3">
      <c r="A8" s="290"/>
      <c r="B8" s="268"/>
      <c r="C8" s="268"/>
    </row>
    <row r="9" spans="1:3" x14ac:dyDescent="0.3">
      <c r="A9" s="290"/>
      <c r="B9" s="268"/>
      <c r="C9" s="268"/>
    </row>
    <row r="10" spans="1:3" x14ac:dyDescent="0.3">
      <c r="A10" s="290"/>
      <c r="B10" s="268"/>
      <c r="C10" s="268"/>
    </row>
    <row r="11" spans="1:3" x14ac:dyDescent="0.3">
      <c r="A11" s="290"/>
      <c r="B11" s="268"/>
      <c r="C11" s="268"/>
    </row>
    <row r="12" spans="1:3" x14ac:dyDescent="0.3">
      <c r="A12" s="290"/>
      <c r="B12" s="268"/>
      <c r="C12" s="268"/>
    </row>
    <row r="13" spans="1:3" x14ac:dyDescent="0.3">
      <c r="A13" s="290"/>
      <c r="B13" s="268"/>
      <c r="C13" s="268"/>
    </row>
    <row r="14" spans="1:3" x14ac:dyDescent="0.3">
      <c r="A14" s="290"/>
      <c r="B14" s="268"/>
      <c r="C14" s="268"/>
    </row>
    <row r="15" spans="1:3" x14ac:dyDescent="0.3">
      <c r="A15" s="290"/>
      <c r="B15" s="268"/>
      <c r="C15" s="268"/>
    </row>
    <row r="16" spans="1:3" x14ac:dyDescent="0.3">
      <c r="A16" s="290"/>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40" t="s">
        <v>607</v>
      </c>
    </row>
    <row r="105" spans="1:1" x14ac:dyDescent="0.3">
      <c r="A105" s="340" t="s">
        <v>608</v>
      </c>
    </row>
    <row r="106" spans="1:1" x14ac:dyDescent="0.3">
      <c r="A106" s="340" t="s">
        <v>609</v>
      </c>
    </row>
    <row r="107" spans="1:1" x14ac:dyDescent="0.3">
      <c r="A107" s="340" t="s">
        <v>610</v>
      </c>
    </row>
    <row r="108" spans="1:1" x14ac:dyDescent="0.3">
      <c r="A108" s="340" t="s">
        <v>611</v>
      </c>
    </row>
    <row r="109" spans="1:1" x14ac:dyDescent="0.3">
      <c r="A109" s="340"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399" t="s">
        <v>157</v>
      </c>
      <c r="E31" s="400"/>
    </row>
    <row r="32" spans="2:5" x14ac:dyDescent="0.3">
      <c r="D32" s="174" t="s">
        <v>263</v>
      </c>
      <c r="E32" s="175" t="s">
        <v>264</v>
      </c>
    </row>
    <row r="33" spans="4:5" ht="15" thickBot="1" x14ac:dyDescent="0.35">
      <c r="D33" s="164"/>
    </row>
    <row r="34" spans="4:5" x14ac:dyDescent="0.3">
      <c r="D34" s="401" t="s">
        <v>266</v>
      </c>
      <c r="E34" s="402"/>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B12" sqref="B12"/>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8" t="s">
        <v>613</v>
      </c>
      <c r="B2" t="s">
        <v>614</v>
      </c>
    </row>
    <row r="3" spans="1:10" x14ac:dyDescent="0.3">
      <c r="A3" s="328"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5" t="s">
        <v>444</v>
      </c>
    </row>
    <row r="8" spans="1:10" ht="24.6" customHeight="1" x14ac:dyDescent="0.3">
      <c r="B8" s="344" t="s">
        <v>466</v>
      </c>
      <c r="C8" s="349"/>
      <c r="D8" s="350"/>
      <c r="E8" s="351"/>
      <c r="F8" s="351"/>
      <c r="G8" s="352"/>
      <c r="H8" s="352"/>
      <c r="I8" s="353">
        <f>SUM(C8:H8)</f>
        <v>0</v>
      </c>
      <c r="J8" s="315" t="str">
        <f>IF(I8='VPS2'!H8,"Gerai","Klaida, nesutampa su VPS2 suma")</f>
        <v>Gerai</v>
      </c>
    </row>
    <row r="9" spans="1:10" ht="24.6" customHeight="1" x14ac:dyDescent="0.3">
      <c r="B9" s="344" t="s">
        <v>467</v>
      </c>
      <c r="C9" s="349"/>
      <c r="D9" s="350"/>
      <c r="E9" s="351"/>
      <c r="F9" s="351"/>
      <c r="G9" s="352"/>
      <c r="H9" s="352"/>
      <c r="I9" s="353">
        <f t="shared" ref="I9:I14" si="0">SUM(C9:H9)</f>
        <v>0</v>
      </c>
      <c r="J9" s="315" t="str">
        <f>IF(I9='VPS2'!I8,"Gerai","Klaida, nesutampa su VPS2 suma")</f>
        <v>Gerai</v>
      </c>
    </row>
    <row r="10" spans="1:10" ht="24.6" customHeight="1" x14ac:dyDescent="0.3">
      <c r="B10" s="344" t="s">
        <v>86</v>
      </c>
      <c r="C10" s="354"/>
      <c r="D10" s="355"/>
      <c r="E10" s="356">
        <v>2</v>
      </c>
      <c r="F10" s="356">
        <v>3.5</v>
      </c>
      <c r="G10" s="357">
        <v>2.5</v>
      </c>
      <c r="H10" s="357"/>
      <c r="I10" s="358">
        <f t="shared" si="0"/>
        <v>8</v>
      </c>
      <c r="J10" s="315" t="str">
        <f>IF(I10='VPS2'!J8,"Gerai","Klaida, nesutampa su VPS2 suma")</f>
        <v>Gerai</v>
      </c>
    </row>
    <row r="11" spans="1:10" ht="24.6" customHeight="1" x14ac:dyDescent="0.3">
      <c r="B11" s="344" t="s">
        <v>468</v>
      </c>
      <c r="C11" s="349"/>
      <c r="D11" s="350"/>
      <c r="E11" s="351">
        <v>2</v>
      </c>
      <c r="F11" s="351">
        <v>3</v>
      </c>
      <c r="G11" s="352">
        <v>3</v>
      </c>
      <c r="H11" s="352"/>
      <c r="I11" s="353">
        <f t="shared" si="0"/>
        <v>8</v>
      </c>
      <c r="J11" s="315" t="str">
        <f>IF(I11='VPS2'!K8,"Gerai","Klaida, nesutampa su VPS2 suma")</f>
        <v>Gerai</v>
      </c>
    </row>
    <row r="12" spans="1:10" ht="24.6" customHeight="1" x14ac:dyDescent="0.3">
      <c r="B12" s="344" t="s">
        <v>469</v>
      </c>
      <c r="C12" s="349"/>
      <c r="D12" s="350"/>
      <c r="E12" s="351">
        <v>1</v>
      </c>
      <c r="F12" s="351">
        <v>1</v>
      </c>
      <c r="G12" s="352">
        <v>1</v>
      </c>
      <c r="H12" s="352"/>
      <c r="I12" s="353">
        <f t="shared" si="0"/>
        <v>3</v>
      </c>
      <c r="J12" s="315" t="str">
        <f>IF(I12='VPS2'!L8,"Gerai","Klaida, nesutampa su VPS2 suma")</f>
        <v>Gerai</v>
      </c>
    </row>
    <row r="13" spans="1:10" ht="24.6" customHeight="1" x14ac:dyDescent="0.3">
      <c r="B13" s="344" t="s">
        <v>87</v>
      </c>
      <c r="C13" s="349"/>
      <c r="D13" s="350"/>
      <c r="E13" s="351">
        <v>2668</v>
      </c>
      <c r="F13" s="351">
        <v>2768</v>
      </c>
      <c r="G13" s="352">
        <v>2668</v>
      </c>
      <c r="H13" s="352"/>
      <c r="I13" s="353">
        <f t="shared" si="0"/>
        <v>8104</v>
      </c>
      <c r="J13" s="315" t="str">
        <f>IF(I13='VPS2'!M8,"Gerai","Klaida, nesutampa su VPS2 suma")</f>
        <v>Gerai</v>
      </c>
    </row>
    <row r="14" spans="1:10" ht="24.6" customHeight="1" x14ac:dyDescent="0.3">
      <c r="B14" s="344" t="s">
        <v>470</v>
      </c>
      <c r="C14" s="349"/>
      <c r="D14" s="350">
        <v>20</v>
      </c>
      <c r="E14" s="351">
        <v>20</v>
      </c>
      <c r="F14" s="351">
        <v>60</v>
      </c>
      <c r="G14" s="352"/>
      <c r="H14" s="352"/>
      <c r="I14" s="353">
        <f t="shared" si="0"/>
        <v>100</v>
      </c>
      <c r="J14" s="315" t="str">
        <f>IF(I14='VPS2'!N8,"Gerai","Klaida, nesutampa su VPS2 suma")</f>
        <v>Gerai</v>
      </c>
    </row>
    <row r="17" spans="2:6" x14ac:dyDescent="0.3">
      <c r="B17" s="32"/>
      <c r="C17" s="381" t="s">
        <v>671</v>
      </c>
      <c r="D17" s="381"/>
      <c r="E17" s="381"/>
      <c r="F17" s="381"/>
    </row>
    <row r="18" spans="2:6" ht="52.2" customHeight="1" x14ac:dyDescent="0.3">
      <c r="B18" s="35">
        <v>1</v>
      </c>
      <c r="C18" s="382" t="s">
        <v>672</v>
      </c>
      <c r="D18" s="382"/>
      <c r="E18" s="382"/>
      <c r="F18" s="382"/>
    </row>
  </sheetData>
  <mergeCells count="2">
    <mergeCell ref="C17:F17"/>
    <mergeCell ref="C18:F18"/>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3" workbookViewId="0">
      <selection activeCell="E24" sqref="E24"/>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383" t="s">
        <v>92</v>
      </c>
      <c r="C1" s="383"/>
      <c r="D1" s="383"/>
      <c r="E1" s="383"/>
      <c r="F1" s="383"/>
      <c r="G1" s="383"/>
      <c r="H1" s="383"/>
    </row>
    <row r="2" spans="1:8" ht="14.4" customHeight="1" x14ac:dyDescent="0.3">
      <c r="A2" s="59"/>
      <c r="B2" s="324"/>
      <c r="C2" s="324"/>
      <c r="D2" s="324"/>
      <c r="E2" s="324"/>
      <c r="F2" s="324"/>
      <c r="G2" s="324"/>
      <c r="H2" s="324"/>
    </row>
    <row r="3" spans="1:8" ht="14.4" customHeight="1" x14ac:dyDescent="0.3">
      <c r="A3" s="329" t="s">
        <v>613</v>
      </c>
      <c r="B3" s="326" t="s">
        <v>618</v>
      </c>
      <c r="C3" s="324"/>
      <c r="D3" s="324"/>
      <c r="E3" s="324"/>
      <c r="F3" s="324"/>
      <c r="G3" s="324"/>
      <c r="H3" s="324"/>
    </row>
    <row r="4" spans="1:8" ht="14.4" customHeight="1" x14ac:dyDescent="0.3">
      <c r="A4" s="329" t="s">
        <v>615</v>
      </c>
      <c r="B4" s="327"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0</v>
      </c>
      <c r="F8" s="63"/>
      <c r="G8" s="62"/>
      <c r="H8" s="62"/>
    </row>
    <row r="9" spans="1:8" x14ac:dyDescent="0.3">
      <c r="A9" s="11">
        <f>IF(F9&gt;0,'VPS1'!C10,0)</f>
        <v>0</v>
      </c>
      <c r="B9" s="64" t="s">
        <v>104</v>
      </c>
      <c r="C9" s="65"/>
      <c r="D9" s="65"/>
      <c r="E9" s="30"/>
      <c r="F9" s="66">
        <f>D9-C9</f>
        <v>0</v>
      </c>
      <c r="G9" s="64">
        <f>YEAR(C9)</f>
        <v>1900</v>
      </c>
      <c r="H9" s="64">
        <f>YEAR(D9)</f>
        <v>1900</v>
      </c>
    </row>
    <row r="10" spans="1:8" x14ac:dyDescent="0.3">
      <c r="A10" s="11">
        <f>IF(F10&gt;0,'VPS1'!C11,0)</f>
        <v>0</v>
      </c>
      <c r="B10" s="64" t="s">
        <v>105</v>
      </c>
      <c r="C10" s="65"/>
      <c r="D10" s="65"/>
      <c r="E10" s="30"/>
      <c r="F10" s="66">
        <f t="shared" ref="F10:F38" si="0">D10-C10</f>
        <v>0</v>
      </c>
      <c r="G10" s="64">
        <f t="shared" ref="G10:H38" si="1">YEAR(C10)</f>
        <v>1900</v>
      </c>
      <c r="H10" s="64">
        <f t="shared" si="1"/>
        <v>1900</v>
      </c>
    </row>
    <row r="11" spans="1:8" x14ac:dyDescent="0.3">
      <c r="A11" s="11">
        <f>IF(F11&gt;0,'VPS1'!C12,0)</f>
        <v>0</v>
      </c>
      <c r="B11" s="64" t="s">
        <v>106</v>
      </c>
      <c r="C11" s="65"/>
      <c r="D11" s="65"/>
      <c r="E11" s="30"/>
      <c r="F11" s="66">
        <f t="shared" si="0"/>
        <v>0</v>
      </c>
      <c r="G11" s="64">
        <f t="shared" si="1"/>
        <v>1900</v>
      </c>
      <c r="H11" s="64">
        <f t="shared" si="1"/>
        <v>1900</v>
      </c>
    </row>
    <row r="12" spans="1:8" x14ac:dyDescent="0.3">
      <c r="A12" s="11">
        <f>IF(F12&gt;0,'VPS1'!C13,0)</f>
        <v>0</v>
      </c>
      <c r="B12" s="64" t="s">
        <v>107</v>
      </c>
      <c r="C12" s="65"/>
      <c r="D12" s="65"/>
      <c r="E12" s="30"/>
      <c r="F12" s="66">
        <f t="shared" si="0"/>
        <v>0</v>
      </c>
      <c r="G12" s="64">
        <f t="shared" si="1"/>
        <v>1900</v>
      </c>
      <c r="H12" s="64">
        <f t="shared" si="1"/>
        <v>1900</v>
      </c>
    </row>
    <row r="13" spans="1:8" x14ac:dyDescent="0.3">
      <c r="A13" s="11">
        <f>IF(F13&gt;0,'VPS1'!C14,0)</f>
        <v>0</v>
      </c>
      <c r="B13" s="64" t="s">
        <v>108</v>
      </c>
      <c r="C13" s="65"/>
      <c r="D13" s="65"/>
      <c r="E13" s="30"/>
      <c r="F13" s="66">
        <f t="shared" si="0"/>
        <v>0</v>
      </c>
      <c r="G13" s="64">
        <f t="shared" si="1"/>
        <v>1900</v>
      </c>
      <c r="H13" s="64">
        <f t="shared" si="1"/>
        <v>1900</v>
      </c>
    </row>
    <row r="14" spans="1:8" x14ac:dyDescent="0.3">
      <c r="A14" s="11">
        <f>IF(F14&gt;0,'VPS1'!C15,0)</f>
        <v>0</v>
      </c>
      <c r="B14" s="64" t="s">
        <v>109</v>
      </c>
      <c r="C14" s="65"/>
      <c r="D14" s="65"/>
      <c r="E14" s="30"/>
      <c r="F14" s="66">
        <f t="shared" si="0"/>
        <v>0</v>
      </c>
      <c r="G14" s="64">
        <f t="shared" si="1"/>
        <v>1900</v>
      </c>
      <c r="H14" s="64">
        <f t="shared" si="1"/>
        <v>1900</v>
      </c>
    </row>
    <row r="15" spans="1:8" x14ac:dyDescent="0.3">
      <c r="A15" s="11">
        <f>IF(F15&gt;0,'VPS1'!C16,0)</f>
        <v>0</v>
      </c>
      <c r="B15" s="64" t="s">
        <v>110</v>
      </c>
      <c r="C15" s="65"/>
      <c r="D15" s="65"/>
      <c r="E15" s="30"/>
      <c r="F15" s="66">
        <f t="shared" si="0"/>
        <v>0</v>
      </c>
      <c r="G15" s="64">
        <f t="shared" si="1"/>
        <v>1900</v>
      </c>
      <c r="H15" s="64">
        <f t="shared" si="1"/>
        <v>1900</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A5" workbookViewId="0">
      <selection activeCell="R20" sqref="R20"/>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9" t="s">
        <v>613</v>
      </c>
      <c r="B3" s="326"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9" t="s">
        <v>615</v>
      </c>
      <c r="B4" s="327"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384" t="s">
        <v>139</v>
      </c>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385" t="s">
        <v>625</v>
      </c>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7"/>
      <c r="AN7" s="82"/>
    </row>
    <row r="8" spans="1:40" x14ac:dyDescent="0.3">
      <c r="B8" s="79" t="s">
        <v>90</v>
      </c>
      <c r="C8" s="231"/>
      <c r="D8" s="232"/>
      <c r="E8" s="232"/>
      <c r="F8" s="233"/>
      <c r="G8" s="234">
        <f>SUM(G9:G28)</f>
        <v>1306745.3999999999</v>
      </c>
      <c r="H8" s="235">
        <f>SUM(H9:H28)</f>
        <v>0</v>
      </c>
      <c r="I8" s="234">
        <f>SUM(I9:I28)</f>
        <v>0</v>
      </c>
      <c r="J8" s="236">
        <f>IF(G8&gt;0,I8/G8,0)</f>
        <v>0</v>
      </c>
      <c r="K8" s="237">
        <f t="shared" ref="K8:AN8" si="0">SUM(K9:K28)</f>
        <v>0</v>
      </c>
      <c r="L8" s="237">
        <f t="shared" si="0"/>
        <v>0</v>
      </c>
      <c r="M8" s="237">
        <f t="shared" si="0"/>
        <v>0</v>
      </c>
      <c r="N8" s="237">
        <f t="shared" si="0"/>
        <v>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x14ac:dyDescent="0.3">
      <c r="B9" s="10" t="s">
        <v>12</v>
      </c>
      <c r="C9" s="226">
        <f>'VPS1'!C10</f>
        <v>0</v>
      </c>
      <c r="D9" s="101" t="str">
        <f>'VPS1'!D10</f>
        <v>Sumanaus kaimo kūrimas ir plėtra</v>
      </c>
      <c r="E9" s="103" t="str">
        <f>'VPS1'!J10</f>
        <v>ŠALČ-LEADER-20VVG-08-01</v>
      </c>
      <c r="F9" s="103" t="str">
        <f>'VPS1'!I10</f>
        <v>LEADER-20VVG-08</v>
      </c>
      <c r="G9" s="104">
        <f>'VPS1'!G10</f>
        <v>660000</v>
      </c>
      <c r="H9" s="102">
        <f t="shared" ref="H9:H28" si="1">COUNTIFS(K9:AN9,"&gt;0")</f>
        <v>0</v>
      </c>
      <c r="I9" s="104">
        <f>SUM(K9:AN9)</f>
        <v>0</v>
      </c>
      <c r="J9" s="105">
        <f>IF(G9&gt;0,I9/G9,0)</f>
        <v>0</v>
      </c>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x14ac:dyDescent="0.3">
      <c r="B10" s="10" t="s">
        <v>16</v>
      </c>
      <c r="C10" s="226">
        <f>'VPS1'!C11</f>
        <v>0</v>
      </c>
      <c r="D10" s="101" t="str">
        <f>'VPS1'!D11</f>
        <v>Skatinti integruotą socialinę plėtrą Šalčininkų rajono kaimiškose vietovėse</v>
      </c>
      <c r="E10" s="103" t="str">
        <f>'VPS1'!J11</f>
        <v>ŠALČ-LEADER-20VVG-06-02</v>
      </c>
      <c r="F10" s="103" t="str">
        <f>'VPS1'!I11</f>
        <v>LEADER-20VVG-06</v>
      </c>
      <c r="G10" s="104">
        <f>'VPS1'!G11</f>
        <v>120000</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x14ac:dyDescent="0.3">
      <c r="B11" s="10" t="s">
        <v>19</v>
      </c>
      <c r="C11" s="226">
        <f>'VPS1'!C12</f>
        <v>0</v>
      </c>
      <c r="D11" s="101" t="str">
        <f>'VPS1'!D12</f>
        <v>Skatinti įtraukių neformalių iniciatyvų ir veiklų plėtrą</v>
      </c>
      <c r="E11" s="103" t="str">
        <f>'VPS1'!J12</f>
        <v>ŠALČ-LEADER-20VVG-09-03</v>
      </c>
      <c r="F11" s="103" t="str">
        <f>'VPS1'!I12</f>
        <v>LEADER-20VVG-09</v>
      </c>
      <c r="G11" s="104">
        <f>'VPS1'!G12</f>
        <v>106745.4</v>
      </c>
      <c r="H11" s="102">
        <f t="shared" si="1"/>
        <v>0</v>
      </c>
      <c r="I11" s="104">
        <f t="shared" si="2"/>
        <v>0</v>
      </c>
      <c r="J11" s="105">
        <f t="shared" si="3"/>
        <v>0</v>
      </c>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x14ac:dyDescent="0.3">
      <c r="B12" s="10" t="s">
        <v>22</v>
      </c>
      <c r="C12" s="226">
        <f>'VPS1'!C13</f>
        <v>0</v>
      </c>
      <c r="D12" s="101" t="str">
        <f>'VPS1'!D13</f>
        <v>Aplinkai palankaus smulkaus verslo kūrimas ir plėtra</v>
      </c>
      <c r="E12" s="103" t="str">
        <f>'VPS1'!J13</f>
        <v>ŠALČ-LEADER-20VVG-03-04</v>
      </c>
      <c r="F12" s="103" t="str">
        <f>'VPS1'!I13</f>
        <v>LEADER-20VVG-03</v>
      </c>
      <c r="G12" s="104">
        <f>'VPS1'!G13</f>
        <v>420000</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f>'VPS1'!C14</f>
        <v>0</v>
      </c>
      <c r="D13" s="101">
        <f>'VPS1'!D14</f>
        <v>0</v>
      </c>
      <c r="E13" s="103">
        <f>'VPS1'!J14</f>
        <v>0</v>
      </c>
      <c r="F13" s="103">
        <f>'VPS1'!I14</f>
        <v>0</v>
      </c>
      <c r="G13" s="104">
        <f>'VPS1'!G14</f>
        <v>0</v>
      </c>
      <c r="H13" s="102">
        <f t="shared" si="1"/>
        <v>0</v>
      </c>
      <c r="I13" s="104">
        <f t="shared" si="2"/>
        <v>0</v>
      </c>
      <c r="J13" s="105">
        <f t="shared" si="3"/>
        <v>0</v>
      </c>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A3" sqref="A3:A4"/>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9" t="s">
        <v>613</v>
      </c>
      <c r="B3" s="326" t="s">
        <v>618</v>
      </c>
      <c r="C3" s="93"/>
    </row>
    <row r="4" spans="1:37" s="71" customFormat="1" x14ac:dyDescent="0.3">
      <c r="A4" s="329" t="s">
        <v>615</v>
      </c>
      <c r="B4" s="327" t="s">
        <v>621</v>
      </c>
      <c r="C4" s="73"/>
      <c r="D4" s="74"/>
      <c r="E4" s="74"/>
      <c r="F4" s="75"/>
    </row>
    <row r="5" spans="1:37" x14ac:dyDescent="0.3">
      <c r="D5" s="76"/>
      <c r="E5" s="76"/>
      <c r="H5" s="384" t="s">
        <v>142</v>
      </c>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385" t="s">
        <v>519</v>
      </c>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7"/>
      <c r="AK7" s="82"/>
    </row>
    <row r="8" spans="1:37" s="80" customFormat="1" x14ac:dyDescent="0.3">
      <c r="B8" s="79" t="s">
        <v>90</v>
      </c>
      <c r="C8" s="79"/>
      <c r="D8" s="79"/>
      <c r="E8" s="79"/>
      <c r="F8" s="79"/>
      <c r="G8" s="111">
        <f t="shared" ref="G8:AK8" si="0">SUM(G9:G28)</f>
        <v>0</v>
      </c>
      <c r="H8" s="111">
        <f t="shared" si="0"/>
        <v>0</v>
      </c>
      <c r="I8" s="111">
        <f t="shared" si="0"/>
        <v>0</v>
      </c>
      <c r="J8" s="111">
        <f t="shared" si="0"/>
        <v>0</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x14ac:dyDescent="0.3">
      <c r="B9" s="108" t="s">
        <v>12</v>
      </c>
      <c r="C9" s="238">
        <f>'VPS1'!C10</f>
        <v>0</v>
      </c>
      <c r="D9" s="101" t="str">
        <f>'VPS1'!D10</f>
        <v>Sumanaus kaimo kūrimas ir plėtra</v>
      </c>
      <c r="E9" s="86" t="str">
        <f>'VPS1'!I10</f>
        <v>LEADER-20VVG-08</v>
      </c>
      <c r="F9" s="86" t="str">
        <f>'VPS1'!J10</f>
        <v>ŠALČ-LEADER-20VVG-08-01</v>
      </c>
      <c r="G9" s="112">
        <f>SUM(H9:AK9)</f>
        <v>0</v>
      </c>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x14ac:dyDescent="0.3">
      <c r="B10" s="108" t="s">
        <v>16</v>
      </c>
      <c r="C10" s="238">
        <f>'VPS1'!C11</f>
        <v>0</v>
      </c>
      <c r="D10" s="101" t="str">
        <f>'VPS1'!D11</f>
        <v>Skatinti integruotą socialinę plėtrą Šalčininkų rajono kaimiškose vietovėse</v>
      </c>
      <c r="E10" s="86" t="str">
        <f>'VPS1'!I11</f>
        <v>LEADER-20VVG-06</v>
      </c>
      <c r="F10" s="86" t="str">
        <f>'VPS1'!J11</f>
        <v>ŠALČ-LEADER-20VVG-06-02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x14ac:dyDescent="0.3">
      <c r="B11" s="108" t="s">
        <v>19</v>
      </c>
      <c r="C11" s="238">
        <f>'VPS1'!C12</f>
        <v>0</v>
      </c>
      <c r="D11" s="101" t="str">
        <f>'VPS1'!D12</f>
        <v>Skatinti įtraukių neformalių iniciatyvų ir veiklų plėtrą</v>
      </c>
      <c r="E11" s="86" t="str">
        <f>'VPS1'!I12</f>
        <v>LEADER-20VVG-09</v>
      </c>
      <c r="F11" s="86" t="str">
        <f>'VPS1'!J12</f>
        <v>ŠALČ-LEADER-20VVG-09-03</v>
      </c>
      <c r="G11" s="112">
        <f t="shared" si="1"/>
        <v>0</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x14ac:dyDescent="0.3">
      <c r="B12" s="108" t="s">
        <v>22</v>
      </c>
      <c r="C12" s="238">
        <f>'VPS1'!C13</f>
        <v>0</v>
      </c>
      <c r="D12" s="101" t="str">
        <f>'VPS1'!D13</f>
        <v>Aplinkai palankaus smulkaus verslo kūrimas ir plėtra</v>
      </c>
      <c r="E12" s="86" t="str">
        <f>'VPS1'!I13</f>
        <v>LEADER-20VVG-03</v>
      </c>
      <c r="F12" s="86" t="str">
        <f>'VPS1'!J13</f>
        <v>ŠALČ-LEADER-20VVG-03-04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x14ac:dyDescent="0.3">
      <c r="B13" s="108" t="s">
        <v>25</v>
      </c>
      <c r="C13" s="238">
        <f>'VPS1'!C14</f>
        <v>0</v>
      </c>
      <c r="D13" s="101">
        <f>'VPS1'!D14</f>
        <v>0</v>
      </c>
      <c r="E13" s="86">
        <f>'VPS1'!I14</f>
        <v>0</v>
      </c>
      <c r="F13" s="86">
        <f>'VPS1'!J14</f>
        <v>0</v>
      </c>
      <c r="G13" s="112">
        <f t="shared" si="1"/>
        <v>0</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8"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H1" workbookViewId="0">
      <selection activeCell="I16" sqref="I16"/>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9" t="s">
        <v>613</v>
      </c>
      <c r="B3" s="326"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9" t="s">
        <v>615</v>
      </c>
      <c r="B4" s="327"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384" t="s">
        <v>143</v>
      </c>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385" t="s">
        <v>518</v>
      </c>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7"/>
      <c r="AL7" s="82"/>
    </row>
    <row r="8" spans="1:38" x14ac:dyDescent="0.3">
      <c r="B8" s="79" t="s">
        <v>90</v>
      </c>
      <c r="C8" s="240"/>
      <c r="D8" s="96"/>
      <c r="E8" s="96"/>
      <c r="F8" s="97">
        <f>SUM(F9:F28)</f>
        <v>1306745.3999999999</v>
      </c>
      <c r="G8" s="97">
        <f>SUM(G9:G28)</f>
        <v>0</v>
      </c>
      <c r="H8" s="98">
        <f>IF(G8&gt;0,G8/F8,0)</f>
        <v>0</v>
      </c>
      <c r="I8" s="99">
        <f t="shared" ref="I8:AL8" si="0">SUM(I9:I28)</f>
        <v>0</v>
      </c>
      <c r="J8" s="99">
        <f t="shared" si="0"/>
        <v>0</v>
      </c>
      <c r="K8" s="99">
        <f t="shared" si="0"/>
        <v>0</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x14ac:dyDescent="0.3">
      <c r="B9" s="108" t="s">
        <v>12</v>
      </c>
      <c r="C9" s="239">
        <f>'VPS1'!C10</f>
        <v>0</v>
      </c>
      <c r="D9" s="114" t="str">
        <f>'VPS1'!D10</f>
        <v>Sumanaus kaimo kūrimas ir plėtra</v>
      </c>
      <c r="E9" s="85" t="str">
        <f>'VPS1'!J10</f>
        <v>ŠALČ-LEADER-20VVG-08-01</v>
      </c>
      <c r="F9" s="87">
        <f>'VPS1'!G10</f>
        <v>660000</v>
      </c>
      <c r="G9" s="87">
        <f>SUM(I9:AL9)</f>
        <v>0</v>
      </c>
      <c r="H9" s="88">
        <f>IF(G9&gt;0,G9/F9,0)</f>
        <v>0</v>
      </c>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x14ac:dyDescent="0.3">
      <c r="B10" s="108" t="s">
        <v>16</v>
      </c>
      <c r="C10" s="239">
        <f>'VPS1'!C11</f>
        <v>0</v>
      </c>
      <c r="D10" s="114" t="str">
        <f>'VPS1'!D11</f>
        <v>Skatinti integruotą socialinę plėtrą Šalčininkų rajono kaimiškose vietovėse</v>
      </c>
      <c r="E10" s="85" t="str">
        <f>'VPS1'!J11</f>
        <v>ŠALČ-LEADER-20VVG-06-02</v>
      </c>
      <c r="F10" s="87">
        <f>'VPS1'!G11</f>
        <v>120000</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x14ac:dyDescent="0.3">
      <c r="B11" s="108" t="s">
        <v>19</v>
      </c>
      <c r="C11" s="239">
        <f>'VPS1'!C12</f>
        <v>0</v>
      </c>
      <c r="D11" s="114" t="str">
        <f>'VPS1'!D12</f>
        <v>Skatinti įtraukių neformalių iniciatyvų ir veiklų plėtrą</v>
      </c>
      <c r="E11" s="85" t="str">
        <f>'VPS1'!J12</f>
        <v>ŠALČ-LEADER-20VVG-09-03</v>
      </c>
      <c r="F11" s="87">
        <f>'VPS1'!G12</f>
        <v>106745.4</v>
      </c>
      <c r="G11" s="87">
        <f t="shared" si="1"/>
        <v>0</v>
      </c>
      <c r="H11" s="88">
        <f t="shared" si="2"/>
        <v>0</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x14ac:dyDescent="0.3">
      <c r="B12" s="108" t="s">
        <v>22</v>
      </c>
      <c r="C12" s="239">
        <f>'VPS1'!C13</f>
        <v>0</v>
      </c>
      <c r="D12" s="114" t="str">
        <f>'VPS1'!D13</f>
        <v>Aplinkai palankaus smulkaus verslo kūrimas ir plėtra</v>
      </c>
      <c r="E12" s="85" t="str">
        <f>'VPS1'!J13</f>
        <v>ŠALČ-LEADER-20VVG-03-04</v>
      </c>
      <c r="F12" s="87">
        <f>'VPS1'!G13</f>
        <v>420000</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f>'VPS1'!C14</f>
        <v>0</v>
      </c>
      <c r="D13" s="114">
        <f>'VPS1'!D14</f>
        <v>0</v>
      </c>
      <c r="E13" s="85">
        <f>'VPS1'!J14</f>
        <v>0</v>
      </c>
      <c r="F13" s="87">
        <f>'VPS1'!G14</f>
        <v>0</v>
      </c>
      <c r="G13" s="87">
        <f t="shared" si="1"/>
        <v>0</v>
      </c>
      <c r="H13" s="88">
        <f t="shared" si="2"/>
        <v>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workbookViewId="0">
      <selection activeCell="AK7" sqref="AK7:AL7"/>
    </sheetView>
  </sheetViews>
  <sheetFormatPr defaultColWidth="8.6640625" defaultRowHeight="11.4" x14ac:dyDescent="0.3"/>
  <cols>
    <col min="1" max="1" width="15.88671875" style="49" customWidth="1"/>
    <col min="2" max="2" width="26.5546875" style="49" customWidth="1"/>
    <col min="3" max="3" width="10.5546875" style="50" customWidth="1"/>
    <col min="4" max="4" width="32" style="50" customWidth="1"/>
    <col min="5" max="5" width="25.5546875" style="50" customWidth="1"/>
    <col min="6" max="6" width="12.6640625" style="50" customWidth="1"/>
    <col min="7" max="7" width="32.109375" style="50" customWidth="1"/>
    <col min="8" max="8" width="20.6640625" style="50" customWidth="1"/>
    <col min="9" max="10" width="25.66406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5.664062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30" t="s">
        <v>613</v>
      </c>
      <c r="B3" s="332" t="s">
        <v>623</v>
      </c>
      <c r="C3" s="93"/>
      <c r="D3" s="93"/>
      <c r="E3" s="93"/>
      <c r="F3" s="93"/>
      <c r="G3" s="93"/>
      <c r="H3" s="93"/>
      <c r="AD3" s="67"/>
      <c r="AH3" s="67"/>
    </row>
    <row r="4" spans="1:71" s="48" customFormat="1" ht="20.399999999999999" customHeight="1" x14ac:dyDescent="0.3">
      <c r="A4" s="330" t="s">
        <v>615</v>
      </c>
      <c r="B4" s="332"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388" t="s">
        <v>308</v>
      </c>
      <c r="S5" s="388"/>
      <c r="T5" s="388"/>
      <c r="U5" s="388"/>
      <c r="V5" s="388"/>
      <c r="W5" s="388"/>
      <c r="X5" s="388"/>
      <c r="Y5" s="388"/>
      <c r="Z5" s="388"/>
      <c r="AA5" s="388"/>
      <c r="AB5" s="388"/>
      <c r="AC5" s="388"/>
      <c r="AD5" s="118"/>
      <c r="AE5" s="118"/>
      <c r="AF5" s="118"/>
      <c r="AG5" s="118"/>
      <c r="AH5" s="118"/>
      <c r="AI5" s="118"/>
      <c r="AJ5" s="118"/>
      <c r="AK5" s="118"/>
      <c r="AL5" s="118"/>
      <c r="AM5" s="388" t="s">
        <v>333</v>
      </c>
      <c r="AN5" s="388"/>
      <c r="AO5" s="388"/>
      <c r="AP5" s="388"/>
      <c r="AQ5" s="388"/>
      <c r="AR5" s="388"/>
      <c r="AS5" s="388"/>
      <c r="AT5" s="388"/>
      <c r="AU5" s="388"/>
      <c r="AV5" s="388"/>
      <c r="AW5" s="388"/>
      <c r="AX5" s="388"/>
      <c r="AY5" s="388"/>
      <c r="AZ5" s="388"/>
      <c r="BA5" s="388"/>
      <c r="BB5" s="388"/>
      <c r="BC5" s="388"/>
      <c r="BD5" s="388"/>
      <c r="BE5" s="388"/>
      <c r="BF5" s="388"/>
      <c r="BG5" s="118"/>
      <c r="BH5" s="118"/>
      <c r="BI5" s="118"/>
      <c r="BJ5" s="118"/>
      <c r="BK5" s="118"/>
      <c r="BL5" s="118"/>
      <c r="BM5" s="118"/>
      <c r="BN5" s="118"/>
      <c r="BO5" s="118"/>
      <c r="BP5" s="118"/>
      <c r="BQ5" s="118"/>
      <c r="BR5" s="118"/>
      <c r="BS5" s="118"/>
    </row>
    <row r="6" spans="1:71" s="69" customFormat="1" ht="68.400000000000006"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4.4" x14ac:dyDescent="0.2">
      <c r="B11" s="54" t="e">
        <f>VLOOKUP(E11,'VPS1'!$J$10:$J$29,1,FALSE)</f>
        <v>#N/A</v>
      </c>
      <c r="C11" s="131" t="str">
        <f>LEFT(E11,4)</f>
        <v/>
      </c>
      <c r="D11" s="132"/>
      <c r="E11" s="30"/>
      <c r="F11" s="55"/>
      <c r="G11" s="132"/>
      <c r="H11" s="132"/>
      <c r="I11" s="132"/>
      <c r="J11" s="132"/>
      <c r="K11" s="132"/>
      <c r="L11" s="133"/>
      <c r="M11" s="134"/>
      <c r="N11" s="132"/>
      <c r="O11" s="132"/>
      <c r="P11" s="134" t="str">
        <f>IF($N11="fizinis asmuo","užpildykite","nepildyti")</f>
        <v>nepildyti</v>
      </c>
      <c r="Q11" s="135" t="str">
        <f>IF($N11="fizinis asmuo","užpildykite","nepildyti")</f>
        <v>nepildyti</v>
      </c>
      <c r="R11" s="135"/>
      <c r="S11" s="135"/>
      <c r="T11" s="135"/>
      <c r="U11" s="135"/>
      <c r="V11" s="135"/>
      <c r="W11" s="135"/>
      <c r="X11" s="135"/>
      <c r="Y11" s="135"/>
      <c r="Z11" s="135"/>
      <c r="AA11" s="135"/>
      <c r="AB11" s="135"/>
      <c r="AC11" s="135"/>
      <c r="AD11" s="132"/>
      <c r="AE11" s="132"/>
      <c r="AF11" s="136"/>
      <c r="AG11" s="133"/>
      <c r="AH11" s="136"/>
      <c r="AI11" s="136"/>
      <c r="AJ11" s="136"/>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54">
        <f t="shared" ref="BG11:BG74" si="0">IF($F11&gt;0,YEAR($F11),)</f>
        <v>0</v>
      </c>
      <c r="BH11" s="54">
        <f>IF($AF11&gt;0,YEAR($AF11),)</f>
        <v>0</v>
      </c>
      <c r="BI11" s="54">
        <f t="shared" ref="BI11:BI74" si="1">IF($AH11&gt;0,YEAR($AH11),)</f>
        <v>0</v>
      </c>
      <c r="BJ11" s="54">
        <f t="shared" ref="BJ11:BJ74" si="2">IF($AI11&gt;0,YEAR($AI11),)</f>
        <v>0</v>
      </c>
      <c r="BK11" s="54">
        <f t="shared" ref="BK11:BK74" si="3">IF($AJ11&gt;0,YEAR($AJ11),)</f>
        <v>0</v>
      </c>
      <c r="BL11" s="54">
        <f>IF($AK11&gt;0,$AK11,)</f>
        <v>0</v>
      </c>
      <c r="BM11" s="54">
        <f>IF($AL11&gt;0,$AL11,)</f>
        <v>0</v>
      </c>
      <c r="BN11" s="54" t="str">
        <f>IF(BH11&gt;0,"taip","ne")</f>
        <v>ne</v>
      </c>
      <c r="BO11" s="54" t="str">
        <f>IF(BI11&gt;0,"taip","ne")</f>
        <v>ne</v>
      </c>
      <c r="BP11" s="54" t="str">
        <f>IF(BJ11&gt;0,"taip","ne")</f>
        <v>ne</v>
      </c>
      <c r="BQ11" s="54" t="str">
        <f>IF(BL11&gt;0,"taip","ne")</f>
        <v>ne</v>
      </c>
      <c r="BR11" s="54" t="str">
        <f>IF(BM11&gt;0,"taip","ne")</f>
        <v>ne</v>
      </c>
      <c r="BS11" s="54" t="str">
        <f t="shared" ref="BS11:BS74" si="4">IF(BK11&gt;0,"taip","ne")</f>
        <v>ne</v>
      </c>
    </row>
    <row r="12" spans="1:71" s="130" customFormat="1" ht="14.4" x14ac:dyDescent="0.2">
      <c r="B12" s="54" t="e">
        <f>VLOOKUP(E12,'VPS1'!$J$10:$J$29,1,FALSE)</f>
        <v>#N/A</v>
      </c>
      <c r="C12" s="131" t="str">
        <f t="shared" ref="C12:C75" si="5">LEFT(E12,4)</f>
        <v/>
      </c>
      <c r="D12" s="132"/>
      <c r="E12" s="30"/>
      <c r="F12" s="55"/>
      <c r="G12" s="132"/>
      <c r="H12" s="132"/>
      <c r="I12" s="132"/>
      <c r="J12" s="132"/>
      <c r="K12" s="132"/>
      <c r="L12" s="133"/>
      <c r="M12" s="134"/>
      <c r="N12" s="132"/>
      <c r="O12" s="132"/>
      <c r="P12" s="134" t="str">
        <f t="shared" ref="P12:Q75" si="6">IF($N12="fizinis asmuo","užpildykite","nepildyti")</f>
        <v>nepildyti</v>
      </c>
      <c r="Q12" s="135" t="str">
        <f t="shared" si="6"/>
        <v>nepildyti</v>
      </c>
      <c r="R12" s="135"/>
      <c r="S12" s="135"/>
      <c r="T12" s="135"/>
      <c r="U12" s="135"/>
      <c r="V12" s="135"/>
      <c r="W12" s="135"/>
      <c r="X12" s="135"/>
      <c r="Y12" s="135"/>
      <c r="Z12" s="135"/>
      <c r="AA12" s="135"/>
      <c r="AB12" s="135"/>
      <c r="AC12" s="135"/>
      <c r="AD12" s="132"/>
      <c r="AE12" s="132"/>
      <c r="AF12" s="136"/>
      <c r="AG12" s="133"/>
      <c r="AH12" s="136"/>
      <c r="AI12" s="136"/>
      <c r="AJ12" s="136"/>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54">
        <f t="shared" si="0"/>
        <v>0</v>
      </c>
      <c r="BH12" s="54">
        <f t="shared" ref="BH12:BH75" si="7">IF($AF12&gt;0,YEAR($AF12),)</f>
        <v>0</v>
      </c>
      <c r="BI12" s="54">
        <f t="shared" si="1"/>
        <v>0</v>
      </c>
      <c r="BJ12" s="54">
        <f t="shared" si="2"/>
        <v>0</v>
      </c>
      <c r="BK12" s="54">
        <f t="shared" si="3"/>
        <v>0</v>
      </c>
      <c r="BL12" s="54">
        <f t="shared" ref="BL12:BL75" si="8">IF($AK12&gt;0,$AK12,)</f>
        <v>0</v>
      </c>
      <c r="BM12" s="54">
        <f t="shared" ref="BM12:BM75" si="9">IF($AL12&gt;0,$AL12,)</f>
        <v>0</v>
      </c>
      <c r="BN12" s="54" t="str">
        <f t="shared" ref="BN12:BN75" si="10">IF(BH12&gt;0,"taip","ne")</f>
        <v>ne</v>
      </c>
      <c r="BO12" s="54" t="str">
        <f t="shared" ref="BO12:BP75" si="11">IF(BI12&gt;0,"taip","ne")</f>
        <v>ne</v>
      </c>
      <c r="BP12" s="54" t="str">
        <f t="shared" si="11"/>
        <v>ne</v>
      </c>
      <c r="BQ12" s="54" t="str">
        <f t="shared" ref="BQ12:BQ75" si="12">IF(BL12&gt;0,"taip","ne")</f>
        <v>ne</v>
      </c>
      <c r="BR12" s="54" t="str">
        <f t="shared" ref="BR12:BR75" si="13">IF(BM12&gt;0,"taip","ne")</f>
        <v>ne</v>
      </c>
      <c r="BS12" s="54" t="str">
        <f t="shared" si="4"/>
        <v>ne</v>
      </c>
    </row>
    <row r="13" spans="1:71" s="130" customFormat="1" ht="14.4" x14ac:dyDescent="0.2">
      <c r="B13" s="54" t="e">
        <f>VLOOKUP(E13,'VPS1'!$J$10:$J$29,1,FALSE)</f>
        <v>#N/A</v>
      </c>
      <c r="C13" s="131" t="str">
        <f t="shared" si="5"/>
        <v/>
      </c>
      <c r="D13" s="132"/>
      <c r="E13" s="30"/>
      <c r="F13" s="55"/>
      <c r="G13" s="132"/>
      <c r="H13" s="132"/>
      <c r="I13" s="132"/>
      <c r="J13" s="132"/>
      <c r="K13" s="132"/>
      <c r="L13" s="133"/>
      <c r="M13" s="134"/>
      <c r="N13" s="132"/>
      <c r="O13" s="132"/>
      <c r="P13" s="134" t="str">
        <f t="shared" si="6"/>
        <v>nepildyti</v>
      </c>
      <c r="Q13" s="135" t="str">
        <f t="shared" si="6"/>
        <v>nepildyti</v>
      </c>
      <c r="R13" s="135"/>
      <c r="S13" s="135"/>
      <c r="T13" s="135"/>
      <c r="U13" s="135"/>
      <c r="V13" s="135"/>
      <c r="W13" s="135"/>
      <c r="X13" s="135"/>
      <c r="Y13" s="135"/>
      <c r="Z13" s="135"/>
      <c r="AA13" s="135"/>
      <c r="AB13" s="135"/>
      <c r="AC13" s="135"/>
      <c r="AD13" s="132"/>
      <c r="AE13" s="132"/>
      <c r="AF13" s="132"/>
      <c r="AG13" s="133"/>
      <c r="AH13" s="136"/>
      <c r="AI13" s="136"/>
      <c r="AJ13" s="136"/>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54">
        <f t="shared" si="0"/>
        <v>0</v>
      </c>
      <c r="BH13" s="54">
        <f t="shared" si="7"/>
        <v>0</v>
      </c>
      <c r="BI13" s="54">
        <f t="shared" si="1"/>
        <v>0</v>
      </c>
      <c r="BJ13" s="54">
        <f t="shared" si="2"/>
        <v>0</v>
      </c>
      <c r="BK13" s="54">
        <f t="shared" si="3"/>
        <v>0</v>
      </c>
      <c r="BL13" s="54">
        <f t="shared" si="8"/>
        <v>0</v>
      </c>
      <c r="BM13" s="54">
        <f t="shared" si="9"/>
        <v>0</v>
      </c>
      <c r="BN13" s="54" t="str">
        <f t="shared" si="10"/>
        <v>ne</v>
      </c>
      <c r="BO13" s="54" t="str">
        <f t="shared" si="11"/>
        <v>ne</v>
      </c>
      <c r="BP13" s="54" t="str">
        <f t="shared" si="11"/>
        <v>ne</v>
      </c>
      <c r="BQ13" s="54" t="str">
        <f t="shared" si="12"/>
        <v>ne</v>
      </c>
      <c r="BR13" s="54" t="str">
        <f t="shared" si="13"/>
        <v>ne</v>
      </c>
      <c r="BS13" s="54" t="str">
        <f t="shared" si="4"/>
        <v>ne</v>
      </c>
    </row>
    <row r="14" spans="1:71" s="130" customFormat="1" ht="14.4" x14ac:dyDescent="0.2">
      <c r="B14" s="54" t="e">
        <f>VLOOKUP(E14,'VPS1'!$J$10:$J$29,1,FALSE)</f>
        <v>#N/A</v>
      </c>
      <c r="C14" s="131" t="str">
        <f t="shared" si="5"/>
        <v/>
      </c>
      <c r="D14" s="132"/>
      <c r="E14" s="30"/>
      <c r="F14" s="55"/>
      <c r="G14" s="132"/>
      <c r="H14" s="132"/>
      <c r="I14" s="132"/>
      <c r="J14" s="132"/>
      <c r="K14" s="132"/>
      <c r="L14" s="133"/>
      <c r="M14" s="134"/>
      <c r="N14" s="132"/>
      <c r="O14" s="132"/>
      <c r="P14" s="134" t="str">
        <f t="shared" si="6"/>
        <v>nepildyti</v>
      </c>
      <c r="Q14" s="135" t="str">
        <f t="shared" si="6"/>
        <v>nepildyti</v>
      </c>
      <c r="R14" s="135"/>
      <c r="S14" s="135"/>
      <c r="T14" s="135"/>
      <c r="U14" s="135"/>
      <c r="V14" s="135"/>
      <c r="W14" s="135"/>
      <c r="X14" s="135"/>
      <c r="Y14" s="135"/>
      <c r="Z14" s="135"/>
      <c r="AA14" s="135"/>
      <c r="AB14" s="135"/>
      <c r="AC14" s="135"/>
      <c r="AD14" s="132"/>
      <c r="AE14" s="132"/>
      <c r="AF14" s="132"/>
      <c r="AG14" s="133"/>
      <c r="AH14" s="136"/>
      <c r="AI14" s="136"/>
      <c r="AJ14" s="136"/>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54">
        <f t="shared" si="0"/>
        <v>0</v>
      </c>
      <c r="BH14" s="54">
        <f t="shared" si="7"/>
        <v>0</v>
      </c>
      <c r="BI14" s="54">
        <f t="shared" si="1"/>
        <v>0</v>
      </c>
      <c r="BJ14" s="54">
        <f t="shared" si="2"/>
        <v>0</v>
      </c>
      <c r="BK14" s="54">
        <f t="shared" si="3"/>
        <v>0</v>
      </c>
      <c r="BL14" s="54">
        <f t="shared" si="8"/>
        <v>0</v>
      </c>
      <c r="BM14" s="54">
        <f t="shared" si="9"/>
        <v>0</v>
      </c>
      <c r="BN14" s="54" t="str">
        <f t="shared" si="10"/>
        <v>ne</v>
      </c>
      <c r="BO14" s="54" t="str">
        <f t="shared" si="11"/>
        <v>ne</v>
      </c>
      <c r="BP14" s="54" t="str">
        <f t="shared" si="11"/>
        <v>ne</v>
      </c>
      <c r="BQ14" s="54" t="str">
        <f t="shared" si="12"/>
        <v>ne</v>
      </c>
      <c r="BR14" s="54" t="str">
        <f t="shared" si="13"/>
        <v>ne</v>
      </c>
      <c r="BS14" s="54" t="str">
        <f t="shared" si="4"/>
        <v>ne</v>
      </c>
    </row>
    <row r="15" spans="1:71" s="130" customFormat="1" ht="14.4" x14ac:dyDescent="0.2">
      <c r="B15" s="54" t="e">
        <f>VLOOKUP(E15,'VPS1'!$J$10:$J$29,1,FALSE)</f>
        <v>#N/A</v>
      </c>
      <c r="C15" s="131" t="str">
        <f t="shared" si="5"/>
        <v/>
      </c>
      <c r="D15" s="132"/>
      <c r="E15" s="30"/>
      <c r="F15" s="55"/>
      <c r="G15" s="132"/>
      <c r="H15" s="132"/>
      <c r="I15" s="132"/>
      <c r="J15" s="132"/>
      <c r="K15" s="132"/>
      <c r="L15" s="133"/>
      <c r="M15" s="134"/>
      <c r="N15" s="132"/>
      <c r="O15" s="132"/>
      <c r="P15" s="134" t="str">
        <f t="shared" si="6"/>
        <v>nepildyti</v>
      </c>
      <c r="Q15" s="135" t="str">
        <f t="shared" si="6"/>
        <v>nepildyti</v>
      </c>
      <c r="R15" s="135"/>
      <c r="S15" s="135"/>
      <c r="T15" s="135"/>
      <c r="U15" s="135"/>
      <c r="V15" s="135"/>
      <c r="W15" s="135"/>
      <c r="X15" s="135"/>
      <c r="Y15" s="135"/>
      <c r="Z15" s="135"/>
      <c r="AA15" s="135"/>
      <c r="AB15" s="135"/>
      <c r="AC15" s="135"/>
      <c r="AD15" s="132"/>
      <c r="AE15" s="132"/>
      <c r="AF15" s="132"/>
      <c r="AG15" s="133"/>
      <c r="AH15" s="136"/>
      <c r="AI15" s="136"/>
      <c r="AJ15" s="136"/>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54">
        <f t="shared" si="0"/>
        <v>0</v>
      </c>
      <c r="BH15" s="54">
        <f t="shared" si="7"/>
        <v>0</v>
      </c>
      <c r="BI15" s="54">
        <f t="shared" si="1"/>
        <v>0</v>
      </c>
      <c r="BJ15" s="54">
        <f t="shared" si="2"/>
        <v>0</v>
      </c>
      <c r="BK15" s="54">
        <f t="shared" si="3"/>
        <v>0</v>
      </c>
      <c r="BL15" s="54">
        <f t="shared" si="8"/>
        <v>0</v>
      </c>
      <c r="BM15" s="54">
        <f t="shared" si="9"/>
        <v>0</v>
      </c>
      <c r="BN15" s="54" t="str">
        <f t="shared" si="10"/>
        <v>ne</v>
      </c>
      <c r="BO15" s="54" t="str">
        <f t="shared" si="11"/>
        <v>ne</v>
      </c>
      <c r="BP15" s="54" t="str">
        <f t="shared" si="11"/>
        <v>ne</v>
      </c>
      <c r="BQ15" s="54" t="str">
        <f t="shared" si="12"/>
        <v>ne</v>
      </c>
      <c r="BR15" s="54" t="str">
        <f t="shared" si="13"/>
        <v>ne</v>
      </c>
      <c r="BS15" s="54" t="str">
        <f t="shared" si="4"/>
        <v>ne</v>
      </c>
    </row>
    <row r="16" spans="1:71" s="130" customFormat="1" ht="14.4" x14ac:dyDescent="0.2">
      <c r="B16" s="54" t="e">
        <f>VLOOKUP(E16,'VPS1'!$J$10:$J$29,1,FALSE)</f>
        <v>#N/A</v>
      </c>
      <c r="C16" s="131" t="str">
        <f t="shared" si="5"/>
        <v/>
      </c>
      <c r="D16" s="132"/>
      <c r="E16" s="30"/>
      <c r="F16" s="55"/>
      <c r="G16" s="132"/>
      <c r="H16" s="132"/>
      <c r="I16" s="132"/>
      <c r="J16" s="132"/>
      <c r="K16" s="132"/>
      <c r="L16" s="133"/>
      <c r="M16" s="134"/>
      <c r="N16" s="132"/>
      <c r="O16" s="132"/>
      <c r="P16" s="134" t="str">
        <f t="shared" si="6"/>
        <v>nepildyti</v>
      </c>
      <c r="Q16" s="135" t="str">
        <f t="shared" si="6"/>
        <v>nepildyti</v>
      </c>
      <c r="R16" s="135"/>
      <c r="S16" s="135"/>
      <c r="T16" s="135"/>
      <c r="U16" s="135"/>
      <c r="V16" s="135"/>
      <c r="W16" s="135"/>
      <c r="X16" s="135"/>
      <c r="Y16" s="135"/>
      <c r="Z16" s="135"/>
      <c r="AA16" s="135"/>
      <c r="AB16" s="135"/>
      <c r="AC16" s="135"/>
      <c r="AD16" s="132"/>
      <c r="AE16" s="132"/>
      <c r="AF16" s="132"/>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0</v>
      </c>
      <c r="BH16" s="54">
        <f t="shared" si="7"/>
        <v>0</v>
      </c>
      <c r="BI16" s="54">
        <f t="shared" si="1"/>
        <v>0</v>
      </c>
      <c r="BJ16" s="54">
        <f t="shared" si="2"/>
        <v>0</v>
      </c>
      <c r="BK16" s="54">
        <f t="shared" si="3"/>
        <v>0</v>
      </c>
      <c r="BL16" s="54">
        <f t="shared" si="8"/>
        <v>0</v>
      </c>
      <c r="BM16" s="54">
        <f t="shared" si="9"/>
        <v>0</v>
      </c>
      <c r="BN16" s="54" t="str">
        <f t="shared" si="10"/>
        <v>ne</v>
      </c>
      <c r="BO16" s="54" t="str">
        <f t="shared" si="11"/>
        <v>ne</v>
      </c>
      <c r="BP16" s="54" t="str">
        <f t="shared" si="11"/>
        <v>ne</v>
      </c>
      <c r="BQ16" s="54" t="str">
        <f t="shared" si="12"/>
        <v>ne</v>
      </c>
      <c r="BR16" s="54" t="str">
        <f t="shared" si="13"/>
        <v>ne</v>
      </c>
      <c r="BS16" s="54" t="str">
        <f t="shared" si="4"/>
        <v>ne</v>
      </c>
    </row>
    <row r="17" spans="2:71" s="130" customFormat="1" ht="14.4" x14ac:dyDescent="0.2">
      <c r="B17" s="54" t="e">
        <f>VLOOKUP(E17,'VPS1'!$J$10:$J$29,1,FALSE)</f>
        <v>#N/A</v>
      </c>
      <c r="C17" s="131" t="str">
        <f t="shared" si="5"/>
        <v/>
      </c>
      <c r="D17" s="132"/>
      <c r="E17" s="30"/>
      <c r="F17" s="55"/>
      <c r="G17" s="132"/>
      <c r="H17" s="132"/>
      <c r="I17" s="132"/>
      <c r="J17" s="132"/>
      <c r="K17" s="132"/>
      <c r="L17" s="133"/>
      <c r="M17" s="134"/>
      <c r="N17" s="132"/>
      <c r="O17" s="132"/>
      <c r="P17" s="134" t="str">
        <f t="shared" si="6"/>
        <v>nepildyti</v>
      </c>
      <c r="Q17" s="135" t="str">
        <f t="shared" si="6"/>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0</v>
      </c>
      <c r="BH17" s="54">
        <f t="shared" si="7"/>
        <v>0</v>
      </c>
      <c r="BI17" s="54">
        <f t="shared" si="1"/>
        <v>0</v>
      </c>
      <c r="BJ17" s="54">
        <f t="shared" si="2"/>
        <v>0</v>
      </c>
      <c r="BK17" s="54">
        <f t="shared" si="3"/>
        <v>0</v>
      </c>
      <c r="BL17" s="54">
        <f t="shared" si="8"/>
        <v>0</v>
      </c>
      <c r="BM17" s="54">
        <f t="shared" si="9"/>
        <v>0</v>
      </c>
      <c r="BN17" s="54" t="str">
        <f t="shared" si="10"/>
        <v>ne</v>
      </c>
      <c r="BO17" s="54" t="str">
        <f t="shared" si="11"/>
        <v>ne</v>
      </c>
      <c r="BP17" s="54" t="str">
        <f t="shared" si="11"/>
        <v>ne</v>
      </c>
      <c r="BQ17" s="54" t="str">
        <f t="shared" si="12"/>
        <v>ne</v>
      </c>
      <c r="BR17" s="54" t="str">
        <f t="shared" si="13"/>
        <v>ne</v>
      </c>
      <c r="BS17" s="54" t="str">
        <f t="shared" si="4"/>
        <v>ne</v>
      </c>
    </row>
    <row r="18" spans="2:71" s="130" customFormat="1" ht="14.4" x14ac:dyDescent="0.2">
      <c r="B18" s="54" t="e">
        <f>VLOOKUP(E18,'VPS1'!$J$10:$J$29,1,FALSE)</f>
        <v>#N/A</v>
      </c>
      <c r="C18" s="131" t="str">
        <f t="shared" si="5"/>
        <v/>
      </c>
      <c r="D18" s="132"/>
      <c r="E18" s="30"/>
      <c r="F18" s="55"/>
      <c r="G18" s="132"/>
      <c r="H18" s="132"/>
      <c r="I18" s="132"/>
      <c r="J18" s="132"/>
      <c r="K18" s="132"/>
      <c r="L18" s="133"/>
      <c r="M18" s="134"/>
      <c r="N18" s="132"/>
      <c r="O18" s="132"/>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t="s">
        <v>459</v>
      </c>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ht="14.4" x14ac:dyDescent="0.2">
      <c r="B32" s="54" t="e">
        <f>VLOOKUP(E32,'VPS1'!$J$10:$J$29,1,FALSE)</f>
        <v>#N/A</v>
      </c>
      <c r="C32" s="131" t="str">
        <f t="shared" si="5"/>
        <v/>
      </c>
      <c r="D32" s="132"/>
      <c r="E32" s="30"/>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2"/>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x14ac:dyDescent="0.2">
      <c r="B41" s="54" t="e">
        <f>VLOOKUP(E41,'VPS1'!$J$10:$J$29,1,FALSE)</f>
        <v>#N/A</v>
      </c>
      <c r="C41" s="131" t="str">
        <f t="shared" si="5"/>
        <v/>
      </c>
      <c r="D41" s="132"/>
      <c r="E41" s="132"/>
      <c r="F41" s="55"/>
      <c r="G41" s="138"/>
      <c r="H41" s="132"/>
      <c r="I41" s="132"/>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ht="13.8" x14ac:dyDescent="0.3">
      <c r="B42" s="54" t="e">
        <f>VLOOKUP(E42,'VPS1'!$J$10:$J$29,1,FALSE)</f>
        <v>#N/A</v>
      </c>
      <c r="C42" s="131" t="str">
        <f t="shared" si="5"/>
        <v/>
      </c>
      <c r="D42" s="132"/>
      <c r="E42" s="132"/>
      <c r="F42" s="55"/>
      <c r="G42" s="137"/>
      <c r="H42" s="132"/>
      <c r="I42" s="139"/>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x14ac:dyDescent="0.2">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0"/>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ht="12" x14ac:dyDescent="0.25">
      <c r="B46" s="54" t="e">
        <f>VLOOKUP(E46,'VPS1'!$J$10:$J$29,1,FALSE)</f>
        <v>#N/A</v>
      </c>
      <c r="C46" s="131" t="str">
        <f t="shared" si="5"/>
        <v/>
      </c>
      <c r="D46" s="132"/>
      <c r="E46" s="132"/>
      <c r="F46" s="55"/>
      <c r="G46" s="137"/>
      <c r="H46" s="132"/>
      <c r="I46" s="132"/>
      <c r="J46" s="132"/>
      <c r="K46" s="13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41"/>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4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7"/>
      <c r="H48" s="132"/>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43"/>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x14ac:dyDescent="0.2">
      <c r="B53" s="54" t="e">
        <f>VLOOKUP(E53,'VPS1'!$J$10:$J$29,1,FALSE)</f>
        <v>#N/A</v>
      </c>
      <c r="C53" s="131" t="str">
        <f t="shared" si="5"/>
        <v/>
      </c>
      <c r="D53" s="132"/>
      <c r="E53" s="132"/>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ht="14.4" x14ac:dyDescent="0.2">
      <c r="B61" s="54" t="e">
        <f>VLOOKUP(E61,'VPS1'!$J$10:$J$29,1,FALSE)</f>
        <v>#N/A</v>
      </c>
      <c r="C61" s="131" t="str">
        <f t="shared" si="5"/>
        <v/>
      </c>
      <c r="D61" s="132"/>
      <c r="E61" s="30"/>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30"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0"/>
        <v>0</v>
      </c>
      <c r="BH74" s="54">
        <f t="shared" si="7"/>
        <v>0</v>
      </c>
      <c r="BI74" s="54">
        <f t="shared" si="1"/>
        <v>0</v>
      </c>
      <c r="BJ74" s="54">
        <f t="shared" si="2"/>
        <v>0</v>
      </c>
      <c r="BK74" s="54">
        <f t="shared" si="3"/>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si="4"/>
        <v>ne</v>
      </c>
    </row>
    <row r="75" spans="2:71" s="115" customFormat="1" x14ac:dyDescent="0.2">
      <c r="B75" s="54" t="e">
        <f>VLOOKUP(E75,'VPS1'!$J$10:$J$29,1,FALSE)</f>
        <v>#N/A</v>
      </c>
      <c r="C75" s="131" t="str">
        <f t="shared" si="5"/>
        <v/>
      </c>
      <c r="D75" s="132"/>
      <c r="E75" s="132"/>
      <c r="F75" s="55"/>
      <c r="G75" s="132"/>
      <c r="H75" s="132"/>
      <c r="I75" s="132"/>
      <c r="J75" s="132"/>
      <c r="K75" s="132"/>
      <c r="L75" s="133"/>
      <c r="M75" s="134"/>
      <c r="N75" s="132"/>
      <c r="O75" s="132"/>
      <c r="P75" s="134" t="str">
        <f t="shared" si="6"/>
        <v>nepildyti</v>
      </c>
      <c r="Q75" s="135" t="str">
        <f t="shared" si="6"/>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ref="BG75:BG138" si="14">IF($F75&gt;0,YEAR($F75),)</f>
        <v>0</v>
      </c>
      <c r="BH75" s="54">
        <f t="shared" si="7"/>
        <v>0</v>
      </c>
      <c r="BI75" s="54">
        <f t="shared" ref="BI75:BI138" si="15">IF($AH75&gt;0,YEAR($AH75),)</f>
        <v>0</v>
      </c>
      <c r="BJ75" s="54">
        <f t="shared" ref="BJ75:BJ138" si="16">IF($AI75&gt;0,YEAR($AI75),)</f>
        <v>0</v>
      </c>
      <c r="BK75" s="54">
        <f t="shared" ref="BK75:BK138" si="17">IF($AJ75&gt;0,YEAR($AJ75),)</f>
        <v>0</v>
      </c>
      <c r="BL75" s="54">
        <f t="shared" si="8"/>
        <v>0</v>
      </c>
      <c r="BM75" s="54">
        <f t="shared" si="9"/>
        <v>0</v>
      </c>
      <c r="BN75" s="54" t="str">
        <f t="shared" si="10"/>
        <v>ne</v>
      </c>
      <c r="BO75" s="54" t="str">
        <f t="shared" si="11"/>
        <v>ne</v>
      </c>
      <c r="BP75" s="54" t="str">
        <f t="shared" si="11"/>
        <v>ne</v>
      </c>
      <c r="BQ75" s="54" t="str">
        <f t="shared" si="12"/>
        <v>ne</v>
      </c>
      <c r="BR75" s="54" t="str">
        <f t="shared" si="13"/>
        <v>ne</v>
      </c>
      <c r="BS75" s="54" t="str">
        <f t="shared" ref="BS75:BS138" si="18">IF(BK75&gt;0,"taip","ne")</f>
        <v>ne</v>
      </c>
    </row>
    <row r="76" spans="2:71" s="115" customFormat="1" x14ac:dyDescent="0.2">
      <c r="B76" s="54" t="e">
        <f>VLOOKUP(E76,'VPS1'!$J$10:$J$29,1,FALSE)</f>
        <v>#N/A</v>
      </c>
      <c r="C76" s="131" t="str">
        <f t="shared" ref="C76:C139" si="19">LEFT(E76,4)</f>
        <v/>
      </c>
      <c r="D76" s="132"/>
      <c r="E76" s="132"/>
      <c r="F76" s="55"/>
      <c r="G76" s="132"/>
      <c r="H76" s="132"/>
      <c r="I76" s="132"/>
      <c r="J76" s="132"/>
      <c r="K76" s="132"/>
      <c r="L76" s="133"/>
      <c r="M76" s="134"/>
      <c r="N76" s="132"/>
      <c r="O76" s="132"/>
      <c r="P76" s="134" t="str">
        <f t="shared" ref="P76:Q139" si="20">IF($N76="fizinis asmuo","užpildykite","nepildyti")</f>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ref="BH76:BH139" si="21">IF($AF76&gt;0,YEAR($AF76),)</f>
        <v>0</v>
      </c>
      <c r="BI76" s="54">
        <f t="shared" si="15"/>
        <v>0</v>
      </c>
      <c r="BJ76" s="54">
        <f t="shared" si="16"/>
        <v>0</v>
      </c>
      <c r="BK76" s="54">
        <f t="shared" si="17"/>
        <v>0</v>
      </c>
      <c r="BL76" s="54">
        <f t="shared" ref="BL76:BL139" si="22">IF($AK76&gt;0,$AK76,)</f>
        <v>0</v>
      </c>
      <c r="BM76" s="54">
        <f t="shared" ref="BM76:BM139" si="23">IF($AL76&gt;0,$AL76,)</f>
        <v>0</v>
      </c>
      <c r="BN76" s="54" t="str">
        <f t="shared" ref="BN76:BN139" si="24">IF(BH76&gt;0,"taip","ne")</f>
        <v>ne</v>
      </c>
      <c r="BO76" s="54" t="str">
        <f t="shared" ref="BO76:BP139" si="25">IF(BI76&gt;0,"taip","ne")</f>
        <v>ne</v>
      </c>
      <c r="BP76" s="54" t="str">
        <f t="shared" si="25"/>
        <v>ne</v>
      </c>
      <c r="BQ76" s="54" t="str">
        <f t="shared" ref="BQ76:BQ139" si="26">IF(BL76&gt;0,"taip","ne")</f>
        <v>ne</v>
      </c>
      <c r="BR76" s="54" t="str">
        <f t="shared" ref="BR76:BR139" si="27">IF(BM76&gt;0,"taip","ne")</f>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14"/>
        <v>0</v>
      </c>
      <c r="BH138" s="54">
        <f t="shared" si="21"/>
        <v>0</v>
      </c>
      <c r="BI138" s="54">
        <f t="shared" si="15"/>
        <v>0</v>
      </c>
      <c r="BJ138" s="54">
        <f t="shared" si="16"/>
        <v>0</v>
      </c>
      <c r="BK138" s="54">
        <f t="shared" si="17"/>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si="18"/>
        <v>ne</v>
      </c>
    </row>
    <row r="139" spans="2:71" s="115" customFormat="1" x14ac:dyDescent="0.2">
      <c r="B139" s="54" t="e">
        <f>VLOOKUP(E139,'VPS1'!$J$10:$J$29,1,FALSE)</f>
        <v>#N/A</v>
      </c>
      <c r="C139" s="131" t="str">
        <f t="shared" si="19"/>
        <v/>
      </c>
      <c r="D139" s="132"/>
      <c r="E139" s="132"/>
      <c r="F139" s="55"/>
      <c r="G139" s="132"/>
      <c r="H139" s="132"/>
      <c r="I139" s="132"/>
      <c r="J139" s="132"/>
      <c r="K139" s="132"/>
      <c r="L139" s="133"/>
      <c r="M139" s="134"/>
      <c r="N139" s="132"/>
      <c r="O139" s="132"/>
      <c r="P139" s="134" t="str">
        <f t="shared" si="20"/>
        <v>nepildyti</v>
      </c>
      <c r="Q139" s="135" t="str">
        <f t="shared" si="20"/>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ref="BG139:BG202" si="28">IF($F139&gt;0,YEAR($F139),)</f>
        <v>0</v>
      </c>
      <c r="BH139" s="54">
        <f t="shared" si="21"/>
        <v>0</v>
      </c>
      <c r="BI139" s="54">
        <f t="shared" ref="BI139:BI202" si="29">IF($AH139&gt;0,YEAR($AH139),)</f>
        <v>0</v>
      </c>
      <c r="BJ139" s="54">
        <f t="shared" ref="BJ139:BJ202" si="30">IF($AI139&gt;0,YEAR($AI139),)</f>
        <v>0</v>
      </c>
      <c r="BK139" s="54">
        <f t="shared" ref="BK139:BK202" si="31">IF($AJ139&gt;0,YEAR($AJ139),)</f>
        <v>0</v>
      </c>
      <c r="BL139" s="54">
        <f t="shared" si="22"/>
        <v>0</v>
      </c>
      <c r="BM139" s="54">
        <f t="shared" si="23"/>
        <v>0</v>
      </c>
      <c r="BN139" s="54" t="str">
        <f t="shared" si="24"/>
        <v>ne</v>
      </c>
      <c r="BO139" s="54" t="str">
        <f t="shared" si="25"/>
        <v>ne</v>
      </c>
      <c r="BP139" s="54" t="str">
        <f t="shared" si="25"/>
        <v>ne</v>
      </c>
      <c r="BQ139" s="54" t="str">
        <f t="shared" si="26"/>
        <v>ne</v>
      </c>
      <c r="BR139" s="54" t="str">
        <f t="shared" si="27"/>
        <v>ne</v>
      </c>
      <c r="BS139" s="54" t="str">
        <f t="shared" ref="BS139:BS202" si="32">IF(BK139&gt;0,"taip","ne")</f>
        <v>ne</v>
      </c>
    </row>
    <row r="140" spans="2:71" s="115" customFormat="1" x14ac:dyDescent="0.2">
      <c r="B140" s="54" t="e">
        <f>VLOOKUP(E140,'VPS1'!$J$10:$J$29,1,FALSE)</f>
        <v>#N/A</v>
      </c>
      <c r="C140" s="131" t="str">
        <f t="shared" ref="C140:C203" si="33">LEFT(E140,4)</f>
        <v/>
      </c>
      <c r="D140" s="132"/>
      <c r="E140" s="132"/>
      <c r="F140" s="55"/>
      <c r="G140" s="132"/>
      <c r="H140" s="132"/>
      <c r="I140" s="132"/>
      <c r="J140" s="132"/>
      <c r="K140" s="132"/>
      <c r="L140" s="133"/>
      <c r="M140" s="134"/>
      <c r="N140" s="132"/>
      <c r="O140" s="132"/>
      <c r="P140" s="134" t="str">
        <f t="shared" ref="P140:Q203" si="34">IF($N140="fizinis asmuo","užpildykite","nepildyti")</f>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ref="BH140:BH203" si="35">IF($AF140&gt;0,YEAR($AF140),)</f>
        <v>0</v>
      </c>
      <c r="BI140" s="54">
        <f t="shared" si="29"/>
        <v>0</v>
      </c>
      <c r="BJ140" s="54">
        <f t="shared" si="30"/>
        <v>0</v>
      </c>
      <c r="BK140" s="54">
        <f t="shared" si="31"/>
        <v>0</v>
      </c>
      <c r="BL140" s="54">
        <f t="shared" ref="BL140:BL203" si="36">IF($AK140&gt;0,$AK140,)</f>
        <v>0</v>
      </c>
      <c r="BM140" s="54">
        <f t="shared" ref="BM140:BM203" si="37">IF($AL140&gt;0,$AL140,)</f>
        <v>0</v>
      </c>
      <c r="BN140" s="54" t="str">
        <f t="shared" ref="BN140:BN203" si="38">IF(BH140&gt;0,"taip","ne")</f>
        <v>ne</v>
      </c>
      <c r="BO140" s="54" t="str">
        <f t="shared" ref="BO140:BP203" si="39">IF(BI140&gt;0,"taip","ne")</f>
        <v>ne</v>
      </c>
      <c r="BP140" s="54" t="str">
        <f t="shared" si="39"/>
        <v>ne</v>
      </c>
      <c r="BQ140" s="54" t="str">
        <f t="shared" ref="BQ140:BQ203" si="40">IF(BL140&gt;0,"taip","ne")</f>
        <v>ne</v>
      </c>
      <c r="BR140" s="54" t="str">
        <f t="shared" ref="BR140:BR203" si="41">IF(BM140&gt;0,"taip","ne")</f>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s="115" customFormat="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28"/>
        <v>0</v>
      </c>
      <c r="BH202" s="54">
        <f t="shared" si="35"/>
        <v>0</v>
      </c>
      <c r="BI202" s="54">
        <f t="shared" si="29"/>
        <v>0</v>
      </c>
      <c r="BJ202" s="54">
        <f t="shared" si="30"/>
        <v>0</v>
      </c>
      <c r="BK202" s="54">
        <f t="shared" si="31"/>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si="32"/>
        <v>ne</v>
      </c>
    </row>
    <row r="203" spans="2:71" x14ac:dyDescent="0.2">
      <c r="B203" s="54" t="e">
        <f>VLOOKUP(E203,'VPS1'!$J$10:$J$29,1,FALSE)</f>
        <v>#N/A</v>
      </c>
      <c r="C203" s="131" t="str">
        <f t="shared" si="33"/>
        <v/>
      </c>
      <c r="D203" s="132"/>
      <c r="E203" s="132"/>
      <c r="F203" s="55"/>
      <c r="G203" s="132"/>
      <c r="H203" s="132"/>
      <c r="I203" s="132"/>
      <c r="J203" s="132"/>
      <c r="K203" s="132"/>
      <c r="L203" s="133"/>
      <c r="M203" s="134"/>
      <c r="N203" s="132"/>
      <c r="O203" s="132"/>
      <c r="P203" s="134" t="str">
        <f t="shared" si="34"/>
        <v>nepildyti</v>
      </c>
      <c r="Q203" s="135" t="str">
        <f t="shared" si="34"/>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ref="BG203:BG266" si="42">IF($F203&gt;0,YEAR($F203),)</f>
        <v>0</v>
      </c>
      <c r="BH203" s="54">
        <f t="shared" si="35"/>
        <v>0</v>
      </c>
      <c r="BI203" s="54">
        <f t="shared" ref="BI203:BI266" si="43">IF($AH203&gt;0,YEAR($AH203),)</f>
        <v>0</v>
      </c>
      <c r="BJ203" s="54">
        <f t="shared" ref="BJ203:BJ266" si="44">IF($AI203&gt;0,YEAR($AI203),)</f>
        <v>0</v>
      </c>
      <c r="BK203" s="54">
        <f t="shared" ref="BK203:BK266" si="45">IF($AJ203&gt;0,YEAR($AJ203),)</f>
        <v>0</v>
      </c>
      <c r="BL203" s="54">
        <f t="shared" si="36"/>
        <v>0</v>
      </c>
      <c r="BM203" s="54">
        <f t="shared" si="37"/>
        <v>0</v>
      </c>
      <c r="BN203" s="54" t="str">
        <f t="shared" si="38"/>
        <v>ne</v>
      </c>
      <c r="BO203" s="54" t="str">
        <f t="shared" si="39"/>
        <v>ne</v>
      </c>
      <c r="BP203" s="54" t="str">
        <f t="shared" si="39"/>
        <v>ne</v>
      </c>
      <c r="BQ203" s="54" t="str">
        <f t="shared" si="40"/>
        <v>ne</v>
      </c>
      <c r="BR203" s="54" t="str">
        <f t="shared" si="41"/>
        <v>ne</v>
      </c>
      <c r="BS203" s="54" t="str">
        <f t="shared" ref="BS203:BS266" si="46">IF(BK203&gt;0,"taip","ne")</f>
        <v>ne</v>
      </c>
    </row>
    <row r="204" spans="2:71" x14ac:dyDescent="0.2">
      <c r="B204" s="54" t="e">
        <f>VLOOKUP(E204,'VPS1'!$J$10:$J$29,1,FALSE)</f>
        <v>#N/A</v>
      </c>
      <c r="C204" s="131" t="str">
        <f t="shared" ref="C204:C267" si="47">LEFT(E204,4)</f>
        <v/>
      </c>
      <c r="D204" s="132"/>
      <c r="E204" s="132"/>
      <c r="F204" s="55"/>
      <c r="G204" s="132"/>
      <c r="H204" s="132"/>
      <c r="I204" s="132"/>
      <c r="J204" s="132"/>
      <c r="K204" s="132"/>
      <c r="L204" s="133"/>
      <c r="M204" s="134"/>
      <c r="N204" s="132"/>
      <c r="O204" s="132"/>
      <c r="P204" s="134" t="str">
        <f t="shared" ref="P204:Q267" si="48">IF($N204="fizinis asmuo","užpildykite","nepildyti")</f>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ref="BH204:BH267" si="49">IF($AF204&gt;0,YEAR($AF204),)</f>
        <v>0</v>
      </c>
      <c r="BI204" s="54">
        <f t="shared" si="43"/>
        <v>0</v>
      </c>
      <c r="BJ204" s="54">
        <f t="shared" si="44"/>
        <v>0</v>
      </c>
      <c r="BK204" s="54">
        <f t="shared" si="45"/>
        <v>0</v>
      </c>
      <c r="BL204" s="54">
        <f t="shared" ref="BL204:BL267" si="50">IF($AK204&gt;0,$AK204,)</f>
        <v>0</v>
      </c>
      <c r="BM204" s="54">
        <f t="shared" ref="BM204:BM267" si="51">IF($AL204&gt;0,$AL204,)</f>
        <v>0</v>
      </c>
      <c r="BN204" s="54" t="str">
        <f t="shared" ref="BN204:BN267" si="52">IF(BH204&gt;0,"taip","ne")</f>
        <v>ne</v>
      </c>
      <c r="BO204" s="54" t="str">
        <f t="shared" ref="BO204:BP267" si="53">IF(BI204&gt;0,"taip","ne")</f>
        <v>ne</v>
      </c>
      <c r="BP204" s="54" t="str">
        <f t="shared" si="53"/>
        <v>ne</v>
      </c>
      <c r="BQ204" s="54" t="str">
        <f t="shared" ref="BQ204:BQ267" si="54">IF(BL204&gt;0,"taip","ne")</f>
        <v>ne</v>
      </c>
      <c r="BR204" s="54" t="str">
        <f t="shared" ref="BR204:BR267" si="55">IF(BM204&gt;0,"taip","ne")</f>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42"/>
        <v>0</v>
      </c>
      <c r="BH266" s="54">
        <f t="shared" si="49"/>
        <v>0</v>
      </c>
      <c r="BI266" s="54">
        <f t="shared" si="43"/>
        <v>0</v>
      </c>
      <c r="BJ266" s="54">
        <f t="shared" si="44"/>
        <v>0</v>
      </c>
      <c r="BK266" s="54">
        <f t="shared" si="45"/>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si="46"/>
        <v>ne</v>
      </c>
    </row>
    <row r="267" spans="2:71" x14ac:dyDescent="0.2">
      <c r="B267" s="54" t="e">
        <f>VLOOKUP(E267,'VPS1'!$J$10:$J$29,1,FALSE)</f>
        <v>#N/A</v>
      </c>
      <c r="C267" s="131" t="str">
        <f t="shared" si="47"/>
        <v/>
      </c>
      <c r="D267" s="132"/>
      <c r="E267" s="132"/>
      <c r="F267" s="55"/>
      <c r="G267" s="132"/>
      <c r="H267" s="132"/>
      <c r="I267" s="132"/>
      <c r="J267" s="132"/>
      <c r="K267" s="132"/>
      <c r="L267" s="133"/>
      <c r="M267" s="134"/>
      <c r="N267" s="132"/>
      <c r="O267" s="132"/>
      <c r="P267" s="134" t="str">
        <f t="shared" si="48"/>
        <v>nepildyti</v>
      </c>
      <c r="Q267" s="135" t="str">
        <f t="shared" si="48"/>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ref="BG267:BG330" si="56">IF($F267&gt;0,YEAR($F267),)</f>
        <v>0</v>
      </c>
      <c r="BH267" s="54">
        <f t="shared" si="49"/>
        <v>0</v>
      </c>
      <c r="BI267" s="54">
        <f t="shared" ref="BI267:BI330" si="57">IF($AH267&gt;0,YEAR($AH267),)</f>
        <v>0</v>
      </c>
      <c r="BJ267" s="54">
        <f t="shared" ref="BJ267:BJ330" si="58">IF($AI267&gt;0,YEAR($AI267),)</f>
        <v>0</v>
      </c>
      <c r="BK267" s="54">
        <f t="shared" ref="BK267:BK330" si="59">IF($AJ267&gt;0,YEAR($AJ267),)</f>
        <v>0</v>
      </c>
      <c r="BL267" s="54">
        <f t="shared" si="50"/>
        <v>0</v>
      </c>
      <c r="BM267" s="54">
        <f t="shared" si="51"/>
        <v>0</v>
      </c>
      <c r="BN267" s="54" t="str">
        <f t="shared" si="52"/>
        <v>ne</v>
      </c>
      <c r="BO267" s="54" t="str">
        <f t="shared" si="53"/>
        <v>ne</v>
      </c>
      <c r="BP267" s="54" t="str">
        <f t="shared" si="53"/>
        <v>ne</v>
      </c>
      <c r="BQ267" s="54" t="str">
        <f t="shared" si="54"/>
        <v>ne</v>
      </c>
      <c r="BR267" s="54" t="str">
        <f t="shared" si="55"/>
        <v>ne</v>
      </c>
      <c r="BS267" s="54" t="str">
        <f t="shared" ref="BS267:BS330" si="60">IF(BK267&gt;0,"taip","ne")</f>
        <v>ne</v>
      </c>
    </row>
    <row r="268" spans="2:71" x14ac:dyDescent="0.2">
      <c r="B268" s="54" t="e">
        <f>VLOOKUP(E268,'VPS1'!$J$10:$J$29,1,FALSE)</f>
        <v>#N/A</v>
      </c>
      <c r="C268" s="131" t="str">
        <f t="shared" ref="C268:C331" si="61">LEFT(E268,4)</f>
        <v/>
      </c>
      <c r="D268" s="132"/>
      <c r="E268" s="132"/>
      <c r="F268" s="55"/>
      <c r="G268" s="132"/>
      <c r="H268" s="132"/>
      <c r="I268" s="132"/>
      <c r="J268" s="132"/>
      <c r="K268" s="132"/>
      <c r="L268" s="133"/>
      <c r="M268" s="134"/>
      <c r="N268" s="132"/>
      <c r="O268" s="132"/>
      <c r="P268" s="134" t="str">
        <f t="shared" ref="P268:Q331" si="62">IF($N268="fizinis asmuo","užpildykite","nepildyti")</f>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ref="BH268:BH331" si="63">IF($AF268&gt;0,YEAR($AF268),)</f>
        <v>0</v>
      </c>
      <c r="BI268" s="54">
        <f t="shared" si="57"/>
        <v>0</v>
      </c>
      <c r="BJ268" s="54">
        <f t="shared" si="58"/>
        <v>0</v>
      </c>
      <c r="BK268" s="54">
        <f t="shared" si="59"/>
        <v>0</v>
      </c>
      <c r="BL268" s="54">
        <f t="shared" ref="BL268:BL331" si="64">IF($AK268&gt;0,$AK268,)</f>
        <v>0</v>
      </c>
      <c r="BM268" s="54">
        <f t="shared" ref="BM268:BM331" si="65">IF($AL268&gt;0,$AL268,)</f>
        <v>0</v>
      </c>
      <c r="BN268" s="54" t="str">
        <f t="shared" ref="BN268:BN331" si="66">IF(BH268&gt;0,"taip","ne")</f>
        <v>ne</v>
      </c>
      <c r="BO268" s="54" t="str">
        <f t="shared" ref="BO268:BP331" si="67">IF(BI268&gt;0,"taip","ne")</f>
        <v>ne</v>
      </c>
      <c r="BP268" s="54" t="str">
        <f t="shared" si="67"/>
        <v>ne</v>
      </c>
      <c r="BQ268" s="54" t="str">
        <f t="shared" ref="BQ268:BQ331" si="68">IF(BL268&gt;0,"taip","ne")</f>
        <v>ne</v>
      </c>
      <c r="BR268" s="54" t="str">
        <f t="shared" ref="BR268:BR331" si="69">IF(BM268&gt;0,"taip","ne")</f>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56"/>
        <v>0</v>
      </c>
      <c r="BH330" s="54">
        <f t="shared" si="63"/>
        <v>0</v>
      </c>
      <c r="BI330" s="54">
        <f t="shared" si="57"/>
        <v>0</v>
      </c>
      <c r="BJ330" s="54">
        <f t="shared" si="58"/>
        <v>0</v>
      </c>
      <c r="BK330" s="54">
        <f t="shared" si="59"/>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si="60"/>
        <v>ne</v>
      </c>
    </row>
    <row r="331" spans="2:71" x14ac:dyDescent="0.2">
      <c r="B331" s="54" t="e">
        <f>VLOOKUP(E331,'VPS1'!$J$10:$J$29,1,FALSE)</f>
        <v>#N/A</v>
      </c>
      <c r="C331" s="131" t="str">
        <f t="shared" si="61"/>
        <v/>
      </c>
      <c r="D331" s="132"/>
      <c r="E331" s="132"/>
      <c r="F331" s="55"/>
      <c r="G331" s="132"/>
      <c r="H331" s="132"/>
      <c r="I331" s="132"/>
      <c r="J331" s="132"/>
      <c r="K331" s="132"/>
      <c r="L331" s="133"/>
      <c r="M331" s="134"/>
      <c r="N331" s="132"/>
      <c r="O331" s="132"/>
      <c r="P331" s="134" t="str">
        <f t="shared" si="62"/>
        <v>nepildyti</v>
      </c>
      <c r="Q331" s="135" t="str">
        <f t="shared" si="62"/>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ref="BG331:BG394" si="70">IF($F331&gt;0,YEAR($F331),)</f>
        <v>0</v>
      </c>
      <c r="BH331" s="54">
        <f t="shared" si="63"/>
        <v>0</v>
      </c>
      <c r="BI331" s="54">
        <f t="shared" ref="BI331:BI394" si="71">IF($AH331&gt;0,YEAR($AH331),)</f>
        <v>0</v>
      </c>
      <c r="BJ331" s="54">
        <f t="shared" ref="BJ331:BJ394" si="72">IF($AI331&gt;0,YEAR($AI331),)</f>
        <v>0</v>
      </c>
      <c r="BK331" s="54">
        <f t="shared" ref="BK331:BK394" si="73">IF($AJ331&gt;0,YEAR($AJ331),)</f>
        <v>0</v>
      </c>
      <c r="BL331" s="54">
        <f t="shared" si="64"/>
        <v>0</v>
      </c>
      <c r="BM331" s="54">
        <f t="shared" si="65"/>
        <v>0</v>
      </c>
      <c r="BN331" s="54" t="str">
        <f t="shared" si="66"/>
        <v>ne</v>
      </c>
      <c r="BO331" s="54" t="str">
        <f t="shared" si="67"/>
        <v>ne</v>
      </c>
      <c r="BP331" s="54" t="str">
        <f t="shared" si="67"/>
        <v>ne</v>
      </c>
      <c r="BQ331" s="54" t="str">
        <f t="shared" si="68"/>
        <v>ne</v>
      </c>
      <c r="BR331" s="54" t="str">
        <f t="shared" si="69"/>
        <v>ne</v>
      </c>
      <c r="BS331" s="54" t="str">
        <f t="shared" ref="BS331:BS394" si="74">IF(BK331&gt;0,"taip","ne")</f>
        <v>ne</v>
      </c>
    </row>
    <row r="332" spans="2:71" x14ac:dyDescent="0.2">
      <c r="B332" s="54" t="e">
        <f>VLOOKUP(E332,'VPS1'!$J$10:$J$29,1,FALSE)</f>
        <v>#N/A</v>
      </c>
      <c r="C332" s="131" t="str">
        <f t="shared" ref="C332:C395" si="75">LEFT(E332,4)</f>
        <v/>
      </c>
      <c r="D332" s="132"/>
      <c r="E332" s="132"/>
      <c r="F332" s="55"/>
      <c r="G332" s="132"/>
      <c r="H332" s="132"/>
      <c r="I332" s="132"/>
      <c r="J332" s="132"/>
      <c r="K332" s="132"/>
      <c r="L332" s="133"/>
      <c r="M332" s="134"/>
      <c r="N332" s="132"/>
      <c r="O332" s="132"/>
      <c r="P332" s="134" t="str">
        <f t="shared" ref="P332:Q395" si="76">IF($N332="fizinis asmuo","užpildykite","nepildyti")</f>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ref="BH332:BH395" si="77">IF($AF332&gt;0,YEAR($AF332),)</f>
        <v>0</v>
      </c>
      <c r="BI332" s="54">
        <f t="shared" si="71"/>
        <v>0</v>
      </c>
      <c r="BJ332" s="54">
        <f t="shared" si="72"/>
        <v>0</v>
      </c>
      <c r="BK332" s="54">
        <f t="shared" si="73"/>
        <v>0</v>
      </c>
      <c r="BL332" s="54">
        <f t="shared" ref="BL332:BL395" si="78">IF($AK332&gt;0,$AK332,)</f>
        <v>0</v>
      </c>
      <c r="BM332" s="54">
        <f t="shared" ref="BM332:BM395" si="79">IF($AL332&gt;0,$AL332,)</f>
        <v>0</v>
      </c>
      <c r="BN332" s="54" t="str">
        <f t="shared" ref="BN332:BN395" si="80">IF(BH332&gt;0,"taip","ne")</f>
        <v>ne</v>
      </c>
      <c r="BO332" s="54" t="str">
        <f t="shared" ref="BO332:BP395" si="81">IF(BI332&gt;0,"taip","ne")</f>
        <v>ne</v>
      </c>
      <c r="BP332" s="54" t="str">
        <f t="shared" si="81"/>
        <v>ne</v>
      </c>
      <c r="BQ332" s="54" t="str">
        <f t="shared" ref="BQ332:BQ395" si="82">IF(BL332&gt;0,"taip","ne")</f>
        <v>ne</v>
      </c>
      <c r="BR332" s="54" t="str">
        <f t="shared" ref="BR332:BR395" si="83">IF(BM332&gt;0,"taip","ne")</f>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70"/>
        <v>0</v>
      </c>
      <c r="BH394" s="54">
        <f t="shared" si="77"/>
        <v>0</v>
      </c>
      <c r="BI394" s="54">
        <f t="shared" si="71"/>
        <v>0</v>
      </c>
      <c r="BJ394" s="54">
        <f t="shared" si="72"/>
        <v>0</v>
      </c>
      <c r="BK394" s="54">
        <f t="shared" si="73"/>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si="74"/>
        <v>ne</v>
      </c>
    </row>
    <row r="395" spans="2:71" x14ac:dyDescent="0.2">
      <c r="B395" s="54" t="e">
        <f>VLOOKUP(E395,'VPS1'!$J$10:$J$29,1,FALSE)</f>
        <v>#N/A</v>
      </c>
      <c r="C395" s="131" t="str">
        <f t="shared" si="75"/>
        <v/>
      </c>
      <c r="D395" s="132"/>
      <c r="E395" s="132"/>
      <c r="F395" s="55"/>
      <c r="G395" s="132"/>
      <c r="H395" s="132"/>
      <c r="I395" s="132"/>
      <c r="J395" s="132"/>
      <c r="K395" s="132"/>
      <c r="L395" s="133"/>
      <c r="M395" s="134"/>
      <c r="N395" s="132"/>
      <c r="O395" s="132"/>
      <c r="P395" s="134" t="str">
        <f t="shared" si="76"/>
        <v>nepildyti</v>
      </c>
      <c r="Q395" s="135" t="str">
        <f t="shared" si="76"/>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ref="BG395:BG458" si="84">IF($F395&gt;0,YEAR($F395),)</f>
        <v>0</v>
      </c>
      <c r="BH395" s="54">
        <f t="shared" si="77"/>
        <v>0</v>
      </c>
      <c r="BI395" s="54">
        <f t="shared" ref="BI395:BI458" si="85">IF($AH395&gt;0,YEAR($AH395),)</f>
        <v>0</v>
      </c>
      <c r="BJ395" s="54">
        <f t="shared" ref="BJ395:BJ458" si="86">IF($AI395&gt;0,YEAR($AI395),)</f>
        <v>0</v>
      </c>
      <c r="BK395" s="54">
        <f t="shared" ref="BK395:BK458" si="87">IF($AJ395&gt;0,YEAR($AJ395),)</f>
        <v>0</v>
      </c>
      <c r="BL395" s="54">
        <f t="shared" si="78"/>
        <v>0</v>
      </c>
      <c r="BM395" s="54">
        <f t="shared" si="79"/>
        <v>0</v>
      </c>
      <c r="BN395" s="54" t="str">
        <f t="shared" si="80"/>
        <v>ne</v>
      </c>
      <c r="BO395" s="54" t="str">
        <f t="shared" si="81"/>
        <v>ne</v>
      </c>
      <c r="BP395" s="54" t="str">
        <f t="shared" si="81"/>
        <v>ne</v>
      </c>
      <c r="BQ395" s="54" t="str">
        <f t="shared" si="82"/>
        <v>ne</v>
      </c>
      <c r="BR395" s="54" t="str">
        <f t="shared" si="83"/>
        <v>ne</v>
      </c>
      <c r="BS395" s="54" t="str">
        <f t="shared" ref="BS395:BS458" si="88">IF(BK395&gt;0,"taip","ne")</f>
        <v>ne</v>
      </c>
    </row>
    <row r="396" spans="2:71" x14ac:dyDescent="0.2">
      <c r="B396" s="54" t="e">
        <f>VLOOKUP(E396,'VPS1'!$J$10:$J$29,1,FALSE)</f>
        <v>#N/A</v>
      </c>
      <c r="C396" s="131" t="str">
        <f t="shared" ref="C396:C459" si="89">LEFT(E396,4)</f>
        <v/>
      </c>
      <c r="D396" s="132"/>
      <c r="E396" s="132"/>
      <c r="F396" s="55"/>
      <c r="G396" s="132"/>
      <c r="H396" s="132"/>
      <c r="I396" s="132"/>
      <c r="J396" s="132"/>
      <c r="K396" s="132"/>
      <c r="L396" s="133"/>
      <c r="M396" s="134"/>
      <c r="N396" s="132"/>
      <c r="O396" s="132"/>
      <c r="P396" s="134" t="str">
        <f t="shared" ref="P396:Q459" si="90">IF($N396="fizinis asmuo","užpildykite","nepildyti")</f>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ref="BH396:BH459" si="91">IF($AF396&gt;0,YEAR($AF396),)</f>
        <v>0</v>
      </c>
      <c r="BI396" s="54">
        <f t="shared" si="85"/>
        <v>0</v>
      </c>
      <c r="BJ396" s="54">
        <f t="shared" si="86"/>
        <v>0</v>
      </c>
      <c r="BK396" s="54">
        <f t="shared" si="87"/>
        <v>0</v>
      </c>
      <c r="BL396" s="54">
        <f t="shared" ref="BL396:BL459" si="92">IF($AK396&gt;0,$AK396,)</f>
        <v>0</v>
      </c>
      <c r="BM396" s="54">
        <f t="shared" ref="BM396:BM459" si="93">IF($AL396&gt;0,$AL396,)</f>
        <v>0</v>
      </c>
      <c r="BN396" s="54" t="str">
        <f t="shared" ref="BN396:BN459" si="94">IF(BH396&gt;0,"taip","ne")</f>
        <v>ne</v>
      </c>
      <c r="BO396" s="54" t="str">
        <f t="shared" ref="BO396:BP459" si="95">IF(BI396&gt;0,"taip","ne")</f>
        <v>ne</v>
      </c>
      <c r="BP396" s="54" t="str">
        <f t="shared" si="95"/>
        <v>ne</v>
      </c>
      <c r="BQ396" s="54" t="str">
        <f t="shared" ref="BQ396:BQ459" si="96">IF(BL396&gt;0,"taip","ne")</f>
        <v>ne</v>
      </c>
      <c r="BR396" s="54" t="str">
        <f t="shared" ref="BR396:BR459" si="97">IF(BM396&gt;0,"taip","ne")</f>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84"/>
        <v>0</v>
      </c>
      <c r="BH458" s="54">
        <f t="shared" si="91"/>
        <v>0</v>
      </c>
      <c r="BI458" s="54">
        <f t="shared" si="85"/>
        <v>0</v>
      </c>
      <c r="BJ458" s="54">
        <f t="shared" si="86"/>
        <v>0</v>
      </c>
      <c r="BK458" s="54">
        <f t="shared" si="87"/>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si="88"/>
        <v>ne</v>
      </c>
    </row>
    <row r="459" spans="2:71" x14ac:dyDescent="0.2">
      <c r="B459" s="54" t="e">
        <f>VLOOKUP(E459,'VPS1'!$J$10:$J$29,1,FALSE)</f>
        <v>#N/A</v>
      </c>
      <c r="C459" s="131" t="str">
        <f t="shared" si="89"/>
        <v/>
      </c>
      <c r="D459" s="132"/>
      <c r="E459" s="132"/>
      <c r="F459" s="55"/>
      <c r="G459" s="132"/>
      <c r="H459" s="132"/>
      <c r="I459" s="132"/>
      <c r="J459" s="132"/>
      <c r="K459" s="132"/>
      <c r="L459" s="133"/>
      <c r="M459" s="134"/>
      <c r="N459" s="132"/>
      <c r="O459" s="132"/>
      <c r="P459" s="134" t="str">
        <f t="shared" si="90"/>
        <v>nepildyti</v>
      </c>
      <c r="Q459" s="135" t="str">
        <f t="shared" si="90"/>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ref="BG459:BG522" si="98">IF($F459&gt;0,YEAR($F459),)</f>
        <v>0</v>
      </c>
      <c r="BH459" s="54">
        <f t="shared" si="91"/>
        <v>0</v>
      </c>
      <c r="BI459" s="54">
        <f t="shared" ref="BI459:BI522" si="99">IF($AH459&gt;0,YEAR($AH459),)</f>
        <v>0</v>
      </c>
      <c r="BJ459" s="54">
        <f t="shared" ref="BJ459:BJ522" si="100">IF($AI459&gt;0,YEAR($AI459),)</f>
        <v>0</v>
      </c>
      <c r="BK459" s="54">
        <f t="shared" ref="BK459:BK522" si="101">IF($AJ459&gt;0,YEAR($AJ459),)</f>
        <v>0</v>
      </c>
      <c r="BL459" s="54">
        <f t="shared" si="92"/>
        <v>0</v>
      </c>
      <c r="BM459" s="54">
        <f t="shared" si="93"/>
        <v>0</v>
      </c>
      <c r="BN459" s="54" t="str">
        <f t="shared" si="94"/>
        <v>ne</v>
      </c>
      <c r="BO459" s="54" t="str">
        <f t="shared" si="95"/>
        <v>ne</v>
      </c>
      <c r="BP459" s="54" t="str">
        <f t="shared" si="95"/>
        <v>ne</v>
      </c>
      <c r="BQ459" s="54" t="str">
        <f t="shared" si="96"/>
        <v>ne</v>
      </c>
      <c r="BR459" s="54" t="str">
        <f t="shared" si="97"/>
        <v>ne</v>
      </c>
      <c r="BS459" s="54" t="str">
        <f t="shared" ref="BS459:BS522" si="102">IF(BK459&gt;0,"taip","ne")</f>
        <v>ne</v>
      </c>
    </row>
    <row r="460" spans="2:71" x14ac:dyDescent="0.2">
      <c r="B460" s="54" t="e">
        <f>VLOOKUP(E460,'VPS1'!$J$10:$J$29,1,FALSE)</f>
        <v>#N/A</v>
      </c>
      <c r="C460" s="131" t="str">
        <f t="shared" ref="C460:C523" si="103">LEFT(E460,4)</f>
        <v/>
      </c>
      <c r="D460" s="132"/>
      <c r="E460" s="132"/>
      <c r="F460" s="55"/>
      <c r="G460" s="132"/>
      <c r="H460" s="132"/>
      <c r="I460" s="132"/>
      <c r="J460" s="132"/>
      <c r="K460" s="132"/>
      <c r="L460" s="133"/>
      <c r="M460" s="134"/>
      <c r="N460" s="132"/>
      <c r="O460" s="132"/>
      <c r="P460" s="134" t="str">
        <f t="shared" ref="P460:Q523" si="104">IF($N460="fizinis asmuo","užpildykite","nepildyti")</f>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ref="BH460:BH523" si="105">IF($AF460&gt;0,YEAR($AF460),)</f>
        <v>0</v>
      </c>
      <c r="BI460" s="54">
        <f t="shared" si="99"/>
        <v>0</v>
      </c>
      <c r="BJ460" s="54">
        <f t="shared" si="100"/>
        <v>0</v>
      </c>
      <c r="BK460" s="54">
        <f t="shared" si="101"/>
        <v>0</v>
      </c>
      <c r="BL460" s="54">
        <f t="shared" ref="BL460:BL523" si="106">IF($AK460&gt;0,$AK460,)</f>
        <v>0</v>
      </c>
      <c r="BM460" s="54">
        <f t="shared" ref="BM460:BM523" si="107">IF($AL460&gt;0,$AL460,)</f>
        <v>0</v>
      </c>
      <c r="BN460" s="54" t="str">
        <f t="shared" ref="BN460:BN523" si="108">IF(BH460&gt;0,"taip","ne")</f>
        <v>ne</v>
      </c>
      <c r="BO460" s="54" t="str">
        <f t="shared" ref="BO460:BP523" si="109">IF(BI460&gt;0,"taip","ne")</f>
        <v>ne</v>
      </c>
      <c r="BP460" s="54" t="str">
        <f t="shared" si="109"/>
        <v>ne</v>
      </c>
      <c r="BQ460" s="54" t="str">
        <f t="shared" ref="BQ460:BQ523" si="110">IF(BL460&gt;0,"taip","ne")</f>
        <v>ne</v>
      </c>
      <c r="BR460" s="54" t="str">
        <f t="shared" ref="BR460:BR523" si="111">IF(BM460&gt;0,"taip","ne")</f>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98"/>
        <v>0</v>
      </c>
      <c r="BH522" s="54">
        <f t="shared" si="105"/>
        <v>0</v>
      </c>
      <c r="BI522" s="54">
        <f t="shared" si="99"/>
        <v>0</v>
      </c>
      <c r="BJ522" s="54">
        <f t="shared" si="100"/>
        <v>0</v>
      </c>
      <c r="BK522" s="54">
        <f t="shared" si="101"/>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si="102"/>
        <v>ne</v>
      </c>
    </row>
    <row r="523" spans="2:71" x14ac:dyDescent="0.2">
      <c r="B523" s="54" t="e">
        <f>VLOOKUP(E523,'VPS1'!$J$10:$J$29,1,FALSE)</f>
        <v>#N/A</v>
      </c>
      <c r="C523" s="131" t="str">
        <f t="shared" si="103"/>
        <v/>
      </c>
      <c r="D523" s="132"/>
      <c r="E523" s="132"/>
      <c r="F523" s="55"/>
      <c r="G523" s="132"/>
      <c r="H523" s="132"/>
      <c r="I523" s="132"/>
      <c r="J523" s="132"/>
      <c r="K523" s="132"/>
      <c r="L523" s="133"/>
      <c r="M523" s="134"/>
      <c r="N523" s="132"/>
      <c r="O523" s="132"/>
      <c r="P523" s="134" t="str">
        <f t="shared" si="104"/>
        <v>nepildyti</v>
      </c>
      <c r="Q523" s="135" t="str">
        <f t="shared" si="104"/>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ref="BG523:BG586" si="112">IF($F523&gt;0,YEAR($F523),)</f>
        <v>0</v>
      </c>
      <c r="BH523" s="54">
        <f t="shared" si="105"/>
        <v>0</v>
      </c>
      <c r="BI523" s="54">
        <f t="shared" ref="BI523:BI586" si="113">IF($AH523&gt;0,YEAR($AH523),)</f>
        <v>0</v>
      </c>
      <c r="BJ523" s="54">
        <f t="shared" ref="BJ523:BJ586" si="114">IF($AI523&gt;0,YEAR($AI523),)</f>
        <v>0</v>
      </c>
      <c r="BK523" s="54">
        <f t="shared" ref="BK523:BK586" si="115">IF($AJ523&gt;0,YEAR($AJ523),)</f>
        <v>0</v>
      </c>
      <c r="BL523" s="54">
        <f t="shared" si="106"/>
        <v>0</v>
      </c>
      <c r="BM523" s="54">
        <f t="shared" si="107"/>
        <v>0</v>
      </c>
      <c r="BN523" s="54" t="str">
        <f t="shared" si="108"/>
        <v>ne</v>
      </c>
      <c r="BO523" s="54" t="str">
        <f t="shared" si="109"/>
        <v>ne</v>
      </c>
      <c r="BP523" s="54" t="str">
        <f t="shared" si="109"/>
        <v>ne</v>
      </c>
      <c r="BQ523" s="54" t="str">
        <f t="shared" si="110"/>
        <v>ne</v>
      </c>
      <c r="BR523" s="54" t="str">
        <f t="shared" si="111"/>
        <v>ne</v>
      </c>
      <c r="BS523" s="54" t="str">
        <f t="shared" ref="BS523:BS586" si="116">IF(BK523&gt;0,"taip","ne")</f>
        <v>ne</v>
      </c>
    </row>
    <row r="524" spans="2:71" x14ac:dyDescent="0.2">
      <c r="B524" s="54" t="e">
        <f>VLOOKUP(E524,'VPS1'!$J$10:$J$29,1,FALSE)</f>
        <v>#N/A</v>
      </c>
      <c r="C524" s="131" t="str">
        <f t="shared" ref="C524:C587" si="117">LEFT(E524,4)</f>
        <v/>
      </c>
      <c r="D524" s="132"/>
      <c r="E524" s="132"/>
      <c r="F524" s="55"/>
      <c r="G524" s="132"/>
      <c r="H524" s="132"/>
      <c r="I524" s="132"/>
      <c r="J524" s="132"/>
      <c r="K524" s="132"/>
      <c r="L524" s="133"/>
      <c r="M524" s="134"/>
      <c r="N524" s="132"/>
      <c r="O524" s="132"/>
      <c r="P524" s="134" t="str">
        <f t="shared" ref="P524:Q587" si="118">IF($N524="fizinis asmuo","užpildykite","nepildyti")</f>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ref="BH524:BH587" si="119">IF($AF524&gt;0,YEAR($AF524),)</f>
        <v>0</v>
      </c>
      <c r="BI524" s="54">
        <f t="shared" si="113"/>
        <v>0</v>
      </c>
      <c r="BJ524" s="54">
        <f t="shared" si="114"/>
        <v>0</v>
      </c>
      <c r="BK524" s="54">
        <f t="shared" si="115"/>
        <v>0</v>
      </c>
      <c r="BL524" s="54">
        <f t="shared" ref="BL524:BL587" si="120">IF($AK524&gt;0,$AK524,)</f>
        <v>0</v>
      </c>
      <c r="BM524" s="54">
        <f t="shared" ref="BM524:BM587" si="121">IF($AL524&gt;0,$AL524,)</f>
        <v>0</v>
      </c>
      <c r="BN524" s="54" t="str">
        <f t="shared" ref="BN524:BN587" si="122">IF(BH524&gt;0,"taip","ne")</f>
        <v>ne</v>
      </c>
      <c r="BO524" s="54" t="str">
        <f t="shared" ref="BO524:BP587" si="123">IF(BI524&gt;0,"taip","ne")</f>
        <v>ne</v>
      </c>
      <c r="BP524" s="54" t="str">
        <f t="shared" si="123"/>
        <v>ne</v>
      </c>
      <c r="BQ524" s="54" t="str">
        <f t="shared" ref="BQ524:BQ587" si="124">IF(BL524&gt;0,"taip","ne")</f>
        <v>ne</v>
      </c>
      <c r="BR524" s="54" t="str">
        <f t="shared" ref="BR524:BR587" si="125">IF(BM524&gt;0,"taip","ne")</f>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12"/>
        <v>0</v>
      </c>
      <c r="BH586" s="54">
        <f t="shared" si="119"/>
        <v>0</v>
      </c>
      <c r="BI586" s="54">
        <f t="shared" si="113"/>
        <v>0</v>
      </c>
      <c r="BJ586" s="54">
        <f t="shared" si="114"/>
        <v>0</v>
      </c>
      <c r="BK586" s="54">
        <f t="shared" si="115"/>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si="116"/>
        <v>ne</v>
      </c>
    </row>
    <row r="587" spans="2:71" x14ac:dyDescent="0.2">
      <c r="B587" s="54" t="e">
        <f>VLOOKUP(E587,'VPS1'!$J$10:$J$29,1,FALSE)</f>
        <v>#N/A</v>
      </c>
      <c r="C587" s="131" t="str">
        <f t="shared" si="117"/>
        <v/>
      </c>
      <c r="D587" s="132"/>
      <c r="E587" s="132"/>
      <c r="F587" s="55"/>
      <c r="G587" s="132"/>
      <c r="H587" s="132"/>
      <c r="I587" s="132"/>
      <c r="J587" s="132"/>
      <c r="K587" s="132"/>
      <c r="L587" s="133"/>
      <c r="M587" s="134"/>
      <c r="N587" s="132"/>
      <c r="O587" s="132"/>
      <c r="P587" s="134" t="str">
        <f t="shared" si="118"/>
        <v>nepildyti</v>
      </c>
      <c r="Q587" s="135" t="str">
        <f t="shared" si="118"/>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ref="BG587:BG650" si="126">IF($F587&gt;0,YEAR($F587),)</f>
        <v>0</v>
      </c>
      <c r="BH587" s="54">
        <f t="shared" si="119"/>
        <v>0</v>
      </c>
      <c r="BI587" s="54">
        <f t="shared" ref="BI587:BI650" si="127">IF($AH587&gt;0,YEAR($AH587),)</f>
        <v>0</v>
      </c>
      <c r="BJ587" s="54">
        <f t="shared" ref="BJ587:BJ650" si="128">IF($AI587&gt;0,YEAR($AI587),)</f>
        <v>0</v>
      </c>
      <c r="BK587" s="54">
        <f t="shared" ref="BK587:BK650" si="129">IF($AJ587&gt;0,YEAR($AJ587),)</f>
        <v>0</v>
      </c>
      <c r="BL587" s="54">
        <f t="shared" si="120"/>
        <v>0</v>
      </c>
      <c r="BM587" s="54">
        <f t="shared" si="121"/>
        <v>0</v>
      </c>
      <c r="BN587" s="54" t="str">
        <f t="shared" si="122"/>
        <v>ne</v>
      </c>
      <c r="BO587" s="54" t="str">
        <f t="shared" si="123"/>
        <v>ne</v>
      </c>
      <c r="BP587" s="54" t="str">
        <f t="shared" si="123"/>
        <v>ne</v>
      </c>
      <c r="BQ587" s="54" t="str">
        <f t="shared" si="124"/>
        <v>ne</v>
      </c>
      <c r="BR587" s="54" t="str">
        <f t="shared" si="125"/>
        <v>ne</v>
      </c>
      <c r="BS587" s="54" t="str">
        <f t="shared" ref="BS587:BS650" si="130">IF(BK587&gt;0,"taip","ne")</f>
        <v>ne</v>
      </c>
    </row>
    <row r="588" spans="2:71" x14ac:dyDescent="0.2">
      <c r="B588" s="54" t="e">
        <f>VLOOKUP(E588,'VPS1'!$J$10:$J$29,1,FALSE)</f>
        <v>#N/A</v>
      </c>
      <c r="C588" s="131" t="str">
        <f t="shared" ref="C588:C651" si="131">LEFT(E588,4)</f>
        <v/>
      </c>
      <c r="D588" s="132"/>
      <c r="E588" s="132"/>
      <c r="F588" s="55"/>
      <c r="G588" s="132"/>
      <c r="H588" s="132"/>
      <c r="I588" s="132"/>
      <c r="J588" s="132"/>
      <c r="K588" s="132"/>
      <c r="L588" s="133"/>
      <c r="M588" s="134"/>
      <c r="N588" s="132"/>
      <c r="O588" s="132"/>
      <c r="P588" s="134" t="str">
        <f t="shared" ref="P588:Q651" si="132">IF($N588="fizinis asmuo","užpildykite","nepildyti")</f>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ref="BH588:BH651" si="133">IF($AF588&gt;0,YEAR($AF588),)</f>
        <v>0</v>
      </c>
      <c r="BI588" s="54">
        <f t="shared" si="127"/>
        <v>0</v>
      </c>
      <c r="BJ588" s="54">
        <f t="shared" si="128"/>
        <v>0</v>
      </c>
      <c r="BK588" s="54">
        <f t="shared" si="129"/>
        <v>0</v>
      </c>
      <c r="BL588" s="54">
        <f t="shared" ref="BL588:BL651" si="134">IF($AK588&gt;0,$AK588,)</f>
        <v>0</v>
      </c>
      <c r="BM588" s="54">
        <f t="shared" ref="BM588:BM651" si="135">IF($AL588&gt;0,$AL588,)</f>
        <v>0</v>
      </c>
      <c r="BN588" s="54" t="str">
        <f t="shared" ref="BN588:BN651" si="136">IF(BH588&gt;0,"taip","ne")</f>
        <v>ne</v>
      </c>
      <c r="BO588" s="54" t="str">
        <f t="shared" ref="BO588:BP651" si="137">IF(BI588&gt;0,"taip","ne")</f>
        <v>ne</v>
      </c>
      <c r="BP588" s="54" t="str">
        <f t="shared" si="137"/>
        <v>ne</v>
      </c>
      <c r="BQ588" s="54" t="str">
        <f t="shared" ref="BQ588:BQ651" si="138">IF(BL588&gt;0,"taip","ne")</f>
        <v>ne</v>
      </c>
      <c r="BR588" s="54" t="str">
        <f t="shared" ref="BR588:BR651" si="139">IF(BM588&gt;0,"taip","ne")</f>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26"/>
        <v>0</v>
      </c>
      <c r="BH650" s="54">
        <f t="shared" si="133"/>
        <v>0</v>
      </c>
      <c r="BI650" s="54">
        <f t="shared" si="127"/>
        <v>0</v>
      </c>
      <c r="BJ650" s="54">
        <f t="shared" si="128"/>
        <v>0</v>
      </c>
      <c r="BK650" s="54">
        <f t="shared" si="129"/>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si="130"/>
        <v>ne</v>
      </c>
    </row>
    <row r="651" spans="2:71" x14ac:dyDescent="0.2">
      <c r="B651" s="54" t="e">
        <f>VLOOKUP(E651,'VPS1'!$J$10:$J$29,1,FALSE)</f>
        <v>#N/A</v>
      </c>
      <c r="C651" s="131" t="str">
        <f t="shared" si="131"/>
        <v/>
      </c>
      <c r="D651" s="132"/>
      <c r="E651" s="132"/>
      <c r="F651" s="55"/>
      <c r="G651" s="132"/>
      <c r="H651" s="132"/>
      <c r="I651" s="132"/>
      <c r="J651" s="132"/>
      <c r="K651" s="132"/>
      <c r="L651" s="133"/>
      <c r="M651" s="134"/>
      <c r="N651" s="132"/>
      <c r="O651" s="132"/>
      <c r="P651" s="134" t="str">
        <f t="shared" si="132"/>
        <v>nepildyti</v>
      </c>
      <c r="Q651" s="135" t="str">
        <f t="shared" si="132"/>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ref="BG651:BG714" si="140">IF($F651&gt;0,YEAR($F651),)</f>
        <v>0</v>
      </c>
      <c r="BH651" s="54">
        <f t="shared" si="133"/>
        <v>0</v>
      </c>
      <c r="BI651" s="54">
        <f t="shared" ref="BI651:BI714" si="141">IF($AH651&gt;0,YEAR($AH651),)</f>
        <v>0</v>
      </c>
      <c r="BJ651" s="54">
        <f t="shared" ref="BJ651:BJ714" si="142">IF($AI651&gt;0,YEAR($AI651),)</f>
        <v>0</v>
      </c>
      <c r="BK651" s="54">
        <f t="shared" ref="BK651:BK714" si="143">IF($AJ651&gt;0,YEAR($AJ651),)</f>
        <v>0</v>
      </c>
      <c r="BL651" s="54">
        <f t="shared" si="134"/>
        <v>0</v>
      </c>
      <c r="BM651" s="54">
        <f t="shared" si="135"/>
        <v>0</v>
      </c>
      <c r="BN651" s="54" t="str">
        <f t="shared" si="136"/>
        <v>ne</v>
      </c>
      <c r="BO651" s="54" t="str">
        <f t="shared" si="137"/>
        <v>ne</v>
      </c>
      <c r="BP651" s="54" t="str">
        <f t="shared" si="137"/>
        <v>ne</v>
      </c>
      <c r="BQ651" s="54" t="str">
        <f t="shared" si="138"/>
        <v>ne</v>
      </c>
      <c r="BR651" s="54" t="str">
        <f t="shared" si="139"/>
        <v>ne</v>
      </c>
      <c r="BS651" s="54" t="str">
        <f t="shared" ref="BS651:BS714" si="144">IF(BK651&gt;0,"taip","ne")</f>
        <v>ne</v>
      </c>
    </row>
    <row r="652" spans="2:71" x14ac:dyDescent="0.2">
      <c r="B652" s="54" t="e">
        <f>VLOOKUP(E652,'VPS1'!$J$10:$J$29,1,FALSE)</f>
        <v>#N/A</v>
      </c>
      <c r="C652" s="131" t="str">
        <f t="shared" ref="C652:C715" si="145">LEFT(E652,4)</f>
        <v/>
      </c>
      <c r="D652" s="132"/>
      <c r="E652" s="132"/>
      <c r="F652" s="55"/>
      <c r="G652" s="132"/>
      <c r="H652" s="132"/>
      <c r="I652" s="132"/>
      <c r="J652" s="132"/>
      <c r="K652" s="132"/>
      <c r="L652" s="133"/>
      <c r="M652" s="134"/>
      <c r="N652" s="132"/>
      <c r="O652" s="132"/>
      <c r="P652" s="134" t="str">
        <f t="shared" ref="P652:Q715" si="146">IF($N652="fizinis asmuo","užpildykite","nepildyti")</f>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ref="BH652:BH715" si="147">IF($AF652&gt;0,YEAR($AF652),)</f>
        <v>0</v>
      </c>
      <c r="BI652" s="54">
        <f t="shared" si="141"/>
        <v>0</v>
      </c>
      <c r="BJ652" s="54">
        <f t="shared" si="142"/>
        <v>0</v>
      </c>
      <c r="BK652" s="54">
        <f t="shared" si="143"/>
        <v>0</v>
      </c>
      <c r="BL652" s="54">
        <f t="shared" ref="BL652:BL715" si="148">IF($AK652&gt;0,$AK652,)</f>
        <v>0</v>
      </c>
      <c r="BM652" s="54">
        <f t="shared" ref="BM652:BM715" si="149">IF($AL652&gt;0,$AL652,)</f>
        <v>0</v>
      </c>
      <c r="BN652" s="54" t="str">
        <f t="shared" ref="BN652:BN715" si="150">IF(BH652&gt;0,"taip","ne")</f>
        <v>ne</v>
      </c>
      <c r="BO652" s="54" t="str">
        <f t="shared" ref="BO652:BP715" si="151">IF(BI652&gt;0,"taip","ne")</f>
        <v>ne</v>
      </c>
      <c r="BP652" s="54" t="str">
        <f t="shared" si="151"/>
        <v>ne</v>
      </c>
      <c r="BQ652" s="54" t="str">
        <f t="shared" ref="BQ652:BQ715" si="152">IF(BL652&gt;0,"taip","ne")</f>
        <v>ne</v>
      </c>
      <c r="BR652" s="54" t="str">
        <f t="shared" ref="BR652:BR715" si="153">IF(BM652&gt;0,"taip","ne")</f>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40"/>
        <v>0</v>
      </c>
      <c r="BH714" s="54">
        <f t="shared" si="147"/>
        <v>0</v>
      </c>
      <c r="BI714" s="54">
        <f t="shared" si="141"/>
        <v>0</v>
      </c>
      <c r="BJ714" s="54">
        <f t="shared" si="142"/>
        <v>0</v>
      </c>
      <c r="BK714" s="54">
        <f t="shared" si="143"/>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si="144"/>
        <v>ne</v>
      </c>
    </row>
    <row r="715" spans="2:71" x14ac:dyDescent="0.2">
      <c r="B715" s="54" t="e">
        <f>VLOOKUP(E715,'VPS1'!$J$10:$J$29,1,FALSE)</f>
        <v>#N/A</v>
      </c>
      <c r="C715" s="131" t="str">
        <f t="shared" si="145"/>
        <v/>
      </c>
      <c r="D715" s="132"/>
      <c r="E715" s="132"/>
      <c r="F715" s="55"/>
      <c r="G715" s="132"/>
      <c r="H715" s="132"/>
      <c r="I715" s="132"/>
      <c r="J715" s="132"/>
      <c r="K715" s="132"/>
      <c r="L715" s="133"/>
      <c r="M715" s="134"/>
      <c r="N715" s="132"/>
      <c r="O715" s="132"/>
      <c r="P715" s="134" t="str">
        <f t="shared" si="146"/>
        <v>nepildyti</v>
      </c>
      <c r="Q715" s="135" t="str">
        <f t="shared" si="146"/>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ref="BG715:BG778" si="154">IF($F715&gt;0,YEAR($F715),)</f>
        <v>0</v>
      </c>
      <c r="BH715" s="54">
        <f t="shared" si="147"/>
        <v>0</v>
      </c>
      <c r="BI715" s="54">
        <f t="shared" ref="BI715:BI778" si="155">IF($AH715&gt;0,YEAR($AH715),)</f>
        <v>0</v>
      </c>
      <c r="BJ715" s="54">
        <f t="shared" ref="BJ715:BJ778" si="156">IF($AI715&gt;0,YEAR($AI715),)</f>
        <v>0</v>
      </c>
      <c r="BK715" s="54">
        <f t="shared" ref="BK715:BK778" si="157">IF($AJ715&gt;0,YEAR($AJ715),)</f>
        <v>0</v>
      </c>
      <c r="BL715" s="54">
        <f t="shared" si="148"/>
        <v>0</v>
      </c>
      <c r="BM715" s="54">
        <f t="shared" si="149"/>
        <v>0</v>
      </c>
      <c r="BN715" s="54" t="str">
        <f t="shared" si="150"/>
        <v>ne</v>
      </c>
      <c r="BO715" s="54" t="str">
        <f t="shared" si="151"/>
        <v>ne</v>
      </c>
      <c r="BP715" s="54" t="str">
        <f t="shared" si="151"/>
        <v>ne</v>
      </c>
      <c r="BQ715" s="54" t="str">
        <f t="shared" si="152"/>
        <v>ne</v>
      </c>
      <c r="BR715" s="54" t="str">
        <f t="shared" si="153"/>
        <v>ne</v>
      </c>
      <c r="BS715" s="54" t="str">
        <f t="shared" ref="BS715:BS778" si="158">IF(BK715&gt;0,"taip","ne")</f>
        <v>ne</v>
      </c>
    </row>
    <row r="716" spans="2:71" x14ac:dyDescent="0.2">
      <c r="B716" s="54" t="e">
        <f>VLOOKUP(E716,'VPS1'!$J$10:$J$29,1,FALSE)</f>
        <v>#N/A</v>
      </c>
      <c r="C716" s="131" t="str">
        <f t="shared" ref="C716:C779" si="159">LEFT(E716,4)</f>
        <v/>
      </c>
      <c r="D716" s="132"/>
      <c r="E716" s="132"/>
      <c r="F716" s="55"/>
      <c r="G716" s="132"/>
      <c r="H716" s="132"/>
      <c r="I716" s="132"/>
      <c r="J716" s="132"/>
      <c r="K716" s="132"/>
      <c r="L716" s="133"/>
      <c r="M716" s="134"/>
      <c r="N716" s="132"/>
      <c r="O716" s="132"/>
      <c r="P716" s="134" t="str">
        <f t="shared" ref="P716:Q779" si="160">IF($N716="fizinis asmuo","užpildykite","nepildyti")</f>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ref="BH716:BH779" si="161">IF($AF716&gt;0,YEAR($AF716),)</f>
        <v>0</v>
      </c>
      <c r="BI716" s="54">
        <f t="shared" si="155"/>
        <v>0</v>
      </c>
      <c r="BJ716" s="54">
        <f t="shared" si="156"/>
        <v>0</v>
      </c>
      <c r="BK716" s="54">
        <f t="shared" si="157"/>
        <v>0</v>
      </c>
      <c r="BL716" s="54">
        <f t="shared" ref="BL716:BL779" si="162">IF($AK716&gt;0,$AK716,)</f>
        <v>0</v>
      </c>
      <c r="BM716" s="54">
        <f t="shared" ref="BM716:BM779" si="163">IF($AL716&gt;0,$AL716,)</f>
        <v>0</v>
      </c>
      <c r="BN716" s="54" t="str">
        <f t="shared" ref="BN716:BN779" si="164">IF(BH716&gt;0,"taip","ne")</f>
        <v>ne</v>
      </c>
      <c r="BO716" s="54" t="str">
        <f t="shared" ref="BO716:BP779" si="165">IF(BI716&gt;0,"taip","ne")</f>
        <v>ne</v>
      </c>
      <c r="BP716" s="54" t="str">
        <f t="shared" si="165"/>
        <v>ne</v>
      </c>
      <c r="BQ716" s="54" t="str">
        <f t="shared" ref="BQ716:BQ779" si="166">IF(BL716&gt;0,"taip","ne")</f>
        <v>ne</v>
      </c>
      <c r="BR716" s="54" t="str">
        <f t="shared" ref="BR716:BR779" si="167">IF(BM716&gt;0,"taip","ne")</f>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54"/>
        <v>0</v>
      </c>
      <c r="BH778" s="54">
        <f t="shared" si="161"/>
        <v>0</v>
      </c>
      <c r="BI778" s="54">
        <f t="shared" si="155"/>
        <v>0</v>
      </c>
      <c r="BJ778" s="54">
        <f t="shared" si="156"/>
        <v>0</v>
      </c>
      <c r="BK778" s="54">
        <f t="shared" si="157"/>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si="158"/>
        <v>ne</v>
      </c>
    </row>
    <row r="779" spans="2:71" x14ac:dyDescent="0.2">
      <c r="B779" s="54" t="e">
        <f>VLOOKUP(E779,'VPS1'!$J$10:$J$29,1,FALSE)</f>
        <v>#N/A</v>
      </c>
      <c r="C779" s="131" t="str">
        <f t="shared" si="159"/>
        <v/>
      </c>
      <c r="D779" s="132"/>
      <c r="E779" s="132"/>
      <c r="F779" s="55"/>
      <c r="G779" s="132"/>
      <c r="H779" s="132"/>
      <c r="I779" s="132"/>
      <c r="J779" s="132"/>
      <c r="K779" s="132"/>
      <c r="L779" s="133"/>
      <c r="M779" s="134"/>
      <c r="N779" s="132"/>
      <c r="O779" s="132"/>
      <c r="P779" s="134" t="str">
        <f t="shared" si="160"/>
        <v>nepildyti</v>
      </c>
      <c r="Q779" s="135" t="str">
        <f t="shared" si="160"/>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ref="BG779:BG842" si="168">IF($F779&gt;0,YEAR($F779),)</f>
        <v>0</v>
      </c>
      <c r="BH779" s="54">
        <f t="shared" si="161"/>
        <v>0</v>
      </c>
      <c r="BI779" s="54">
        <f t="shared" ref="BI779:BI842" si="169">IF($AH779&gt;0,YEAR($AH779),)</f>
        <v>0</v>
      </c>
      <c r="BJ779" s="54">
        <f t="shared" ref="BJ779:BJ842" si="170">IF($AI779&gt;0,YEAR($AI779),)</f>
        <v>0</v>
      </c>
      <c r="BK779" s="54">
        <f t="shared" ref="BK779:BK842" si="171">IF($AJ779&gt;0,YEAR($AJ779),)</f>
        <v>0</v>
      </c>
      <c r="BL779" s="54">
        <f t="shared" si="162"/>
        <v>0</v>
      </c>
      <c r="BM779" s="54">
        <f t="shared" si="163"/>
        <v>0</v>
      </c>
      <c r="BN779" s="54" t="str">
        <f t="shared" si="164"/>
        <v>ne</v>
      </c>
      <c r="BO779" s="54" t="str">
        <f t="shared" si="165"/>
        <v>ne</v>
      </c>
      <c r="BP779" s="54" t="str">
        <f t="shared" si="165"/>
        <v>ne</v>
      </c>
      <c r="BQ779" s="54" t="str">
        <f t="shared" si="166"/>
        <v>ne</v>
      </c>
      <c r="BR779" s="54" t="str">
        <f t="shared" si="167"/>
        <v>ne</v>
      </c>
      <c r="BS779" s="54" t="str">
        <f t="shared" ref="BS779:BS842" si="172">IF(BK779&gt;0,"taip","ne")</f>
        <v>ne</v>
      </c>
    </row>
    <row r="780" spans="2:71" x14ac:dyDescent="0.2">
      <c r="B780" s="54" t="e">
        <f>VLOOKUP(E780,'VPS1'!$J$10:$J$29,1,FALSE)</f>
        <v>#N/A</v>
      </c>
      <c r="C780" s="131" t="str">
        <f t="shared" ref="C780:C843" si="173">LEFT(E780,4)</f>
        <v/>
      </c>
      <c r="D780" s="132"/>
      <c r="E780" s="132"/>
      <c r="F780" s="55"/>
      <c r="G780" s="132"/>
      <c r="H780" s="132"/>
      <c r="I780" s="132"/>
      <c r="J780" s="132"/>
      <c r="K780" s="132"/>
      <c r="L780" s="133"/>
      <c r="M780" s="134"/>
      <c r="N780" s="132"/>
      <c r="O780" s="132"/>
      <c r="P780" s="134" t="str">
        <f t="shared" ref="P780:Q843" si="174">IF($N780="fizinis asmuo","užpildykite","nepildyti")</f>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ref="BH780:BH843" si="175">IF($AF780&gt;0,YEAR($AF780),)</f>
        <v>0</v>
      </c>
      <c r="BI780" s="54">
        <f t="shared" si="169"/>
        <v>0</v>
      </c>
      <c r="BJ780" s="54">
        <f t="shared" si="170"/>
        <v>0</v>
      </c>
      <c r="BK780" s="54">
        <f t="shared" si="171"/>
        <v>0</v>
      </c>
      <c r="BL780" s="54">
        <f t="shared" ref="BL780:BL843" si="176">IF($AK780&gt;0,$AK780,)</f>
        <v>0</v>
      </c>
      <c r="BM780" s="54">
        <f t="shared" ref="BM780:BM843" si="177">IF($AL780&gt;0,$AL780,)</f>
        <v>0</v>
      </c>
      <c r="BN780" s="54" t="str">
        <f t="shared" ref="BN780:BN843" si="178">IF(BH780&gt;0,"taip","ne")</f>
        <v>ne</v>
      </c>
      <c r="BO780" s="54" t="str">
        <f t="shared" ref="BO780:BP843" si="179">IF(BI780&gt;0,"taip","ne")</f>
        <v>ne</v>
      </c>
      <c r="BP780" s="54" t="str">
        <f t="shared" si="179"/>
        <v>ne</v>
      </c>
      <c r="BQ780" s="54" t="str">
        <f t="shared" ref="BQ780:BQ843" si="180">IF(BL780&gt;0,"taip","ne")</f>
        <v>ne</v>
      </c>
      <c r="BR780" s="54" t="str">
        <f t="shared" ref="BR780:BR843" si="181">IF(BM780&gt;0,"taip","ne")</f>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68"/>
        <v>0</v>
      </c>
      <c r="BH842" s="54">
        <f t="shared" si="175"/>
        <v>0</v>
      </c>
      <c r="BI842" s="54">
        <f t="shared" si="169"/>
        <v>0</v>
      </c>
      <c r="BJ842" s="54">
        <f t="shared" si="170"/>
        <v>0</v>
      </c>
      <c r="BK842" s="54">
        <f t="shared" si="171"/>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si="172"/>
        <v>ne</v>
      </c>
    </row>
    <row r="843" spans="2:71" x14ac:dyDescent="0.2">
      <c r="B843" s="54" t="e">
        <f>VLOOKUP(E843,'VPS1'!$J$10:$J$29,1,FALSE)</f>
        <v>#N/A</v>
      </c>
      <c r="C843" s="131" t="str">
        <f t="shared" si="173"/>
        <v/>
      </c>
      <c r="D843" s="132"/>
      <c r="E843" s="132"/>
      <c r="F843" s="55"/>
      <c r="G843" s="132"/>
      <c r="H843" s="132"/>
      <c r="I843" s="132"/>
      <c r="J843" s="132"/>
      <c r="K843" s="132"/>
      <c r="L843" s="133"/>
      <c r="M843" s="134"/>
      <c r="N843" s="132"/>
      <c r="O843" s="132"/>
      <c r="P843" s="134" t="str">
        <f t="shared" si="174"/>
        <v>nepildyti</v>
      </c>
      <c r="Q843" s="135" t="str">
        <f t="shared" si="174"/>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ref="BG843:BG906" si="182">IF($F843&gt;0,YEAR($F843),)</f>
        <v>0</v>
      </c>
      <c r="BH843" s="54">
        <f t="shared" si="175"/>
        <v>0</v>
      </c>
      <c r="BI843" s="54">
        <f t="shared" ref="BI843:BI906" si="183">IF($AH843&gt;0,YEAR($AH843),)</f>
        <v>0</v>
      </c>
      <c r="BJ843" s="54">
        <f t="shared" ref="BJ843:BJ906" si="184">IF($AI843&gt;0,YEAR($AI843),)</f>
        <v>0</v>
      </c>
      <c r="BK843" s="54">
        <f t="shared" ref="BK843:BK906" si="185">IF($AJ843&gt;0,YEAR($AJ843),)</f>
        <v>0</v>
      </c>
      <c r="BL843" s="54">
        <f t="shared" si="176"/>
        <v>0</v>
      </c>
      <c r="BM843" s="54">
        <f t="shared" si="177"/>
        <v>0</v>
      </c>
      <c r="BN843" s="54" t="str">
        <f t="shared" si="178"/>
        <v>ne</v>
      </c>
      <c r="BO843" s="54" t="str">
        <f t="shared" si="179"/>
        <v>ne</v>
      </c>
      <c r="BP843" s="54" t="str">
        <f t="shared" si="179"/>
        <v>ne</v>
      </c>
      <c r="BQ843" s="54" t="str">
        <f t="shared" si="180"/>
        <v>ne</v>
      </c>
      <c r="BR843" s="54" t="str">
        <f t="shared" si="181"/>
        <v>ne</v>
      </c>
      <c r="BS843" s="54" t="str">
        <f t="shared" ref="BS843:BS906" si="186">IF(BK843&gt;0,"taip","ne")</f>
        <v>ne</v>
      </c>
    </row>
    <row r="844" spans="2:71" x14ac:dyDescent="0.2">
      <c r="B844" s="54" t="e">
        <f>VLOOKUP(E844,'VPS1'!$J$10:$J$29,1,FALSE)</f>
        <v>#N/A</v>
      </c>
      <c r="C844" s="131" t="str">
        <f t="shared" ref="C844:C907" si="187">LEFT(E844,4)</f>
        <v/>
      </c>
      <c r="D844" s="132"/>
      <c r="E844" s="132"/>
      <c r="F844" s="55"/>
      <c r="G844" s="132"/>
      <c r="H844" s="132"/>
      <c r="I844" s="132"/>
      <c r="J844" s="132"/>
      <c r="K844" s="132"/>
      <c r="L844" s="133"/>
      <c r="M844" s="134"/>
      <c r="N844" s="132"/>
      <c r="O844" s="132"/>
      <c r="P844" s="134" t="str">
        <f t="shared" ref="P844:Q907" si="188">IF($N844="fizinis asmuo","užpildykite","nepildyti")</f>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ref="BH844:BH907" si="189">IF($AF844&gt;0,YEAR($AF844),)</f>
        <v>0</v>
      </c>
      <c r="BI844" s="54">
        <f t="shared" si="183"/>
        <v>0</v>
      </c>
      <c r="BJ844" s="54">
        <f t="shared" si="184"/>
        <v>0</v>
      </c>
      <c r="BK844" s="54">
        <f t="shared" si="185"/>
        <v>0</v>
      </c>
      <c r="BL844" s="54">
        <f t="shared" ref="BL844:BL907" si="190">IF($AK844&gt;0,$AK844,)</f>
        <v>0</v>
      </c>
      <c r="BM844" s="54">
        <f t="shared" ref="BM844:BM907" si="191">IF($AL844&gt;0,$AL844,)</f>
        <v>0</v>
      </c>
      <c r="BN844" s="54" t="str">
        <f t="shared" ref="BN844:BN907" si="192">IF(BH844&gt;0,"taip","ne")</f>
        <v>ne</v>
      </c>
      <c r="BO844" s="54" t="str">
        <f t="shared" ref="BO844:BP907" si="193">IF(BI844&gt;0,"taip","ne")</f>
        <v>ne</v>
      </c>
      <c r="BP844" s="54" t="str">
        <f t="shared" si="193"/>
        <v>ne</v>
      </c>
      <c r="BQ844" s="54" t="str">
        <f t="shared" ref="BQ844:BQ907" si="194">IF(BL844&gt;0,"taip","ne")</f>
        <v>ne</v>
      </c>
      <c r="BR844" s="54" t="str">
        <f t="shared" ref="BR844:BR907" si="195">IF(BM844&gt;0,"taip","ne")</f>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82"/>
        <v>0</v>
      </c>
      <c r="BH906" s="54">
        <f t="shared" si="189"/>
        <v>0</v>
      </c>
      <c r="BI906" s="54">
        <f t="shared" si="183"/>
        <v>0</v>
      </c>
      <c r="BJ906" s="54">
        <f t="shared" si="184"/>
        <v>0</v>
      </c>
      <c r="BK906" s="54">
        <f t="shared" si="185"/>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si="186"/>
        <v>ne</v>
      </c>
    </row>
    <row r="907" spans="2:71" x14ac:dyDescent="0.2">
      <c r="B907" s="54" t="e">
        <f>VLOOKUP(E907,'VPS1'!$J$10:$J$29,1,FALSE)</f>
        <v>#N/A</v>
      </c>
      <c r="C907" s="131" t="str">
        <f t="shared" si="187"/>
        <v/>
      </c>
      <c r="D907" s="132"/>
      <c r="E907" s="132"/>
      <c r="F907" s="55"/>
      <c r="G907" s="132"/>
      <c r="H907" s="132"/>
      <c r="I907" s="132"/>
      <c r="J907" s="132"/>
      <c r="K907" s="132"/>
      <c r="L907" s="133"/>
      <c r="M907" s="134"/>
      <c r="N907" s="132"/>
      <c r="O907" s="132"/>
      <c r="P907" s="134" t="str">
        <f t="shared" si="188"/>
        <v>nepildyti</v>
      </c>
      <c r="Q907" s="135" t="str">
        <f t="shared" si="188"/>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ref="BG907:BG917" si="196">IF($F907&gt;0,YEAR($F907),)</f>
        <v>0</v>
      </c>
      <c r="BH907" s="54">
        <f t="shared" si="189"/>
        <v>0</v>
      </c>
      <c r="BI907" s="54">
        <f t="shared" ref="BI907:BI970" si="197">IF($AH907&gt;0,YEAR($AH907),)</f>
        <v>0</v>
      </c>
      <c r="BJ907" s="54">
        <f t="shared" ref="BJ907:BJ917" si="198">IF($AI907&gt;0,YEAR($AI907),)</f>
        <v>0</v>
      </c>
      <c r="BK907" s="54">
        <f t="shared" ref="BK907:BK970" si="199">IF($AJ907&gt;0,YEAR($AJ907),)</f>
        <v>0</v>
      </c>
      <c r="BL907" s="54">
        <f t="shared" si="190"/>
        <v>0</v>
      </c>
      <c r="BM907" s="54">
        <f t="shared" si="191"/>
        <v>0</v>
      </c>
      <c r="BN907" s="54" t="str">
        <f t="shared" si="192"/>
        <v>ne</v>
      </c>
      <c r="BO907" s="54" t="str">
        <f t="shared" si="193"/>
        <v>ne</v>
      </c>
      <c r="BP907" s="54" t="str">
        <f t="shared" si="193"/>
        <v>ne</v>
      </c>
      <c r="BQ907" s="54" t="str">
        <f t="shared" si="194"/>
        <v>ne</v>
      </c>
      <c r="BR907" s="54" t="str">
        <f t="shared" si="195"/>
        <v>ne</v>
      </c>
      <c r="BS907" s="54" t="str">
        <f t="shared" ref="BS907:BS970" si="200">IF(BK907&gt;0,"taip","ne")</f>
        <v>ne</v>
      </c>
    </row>
    <row r="908" spans="2:71" x14ac:dyDescent="0.2">
      <c r="B908" s="54" t="e">
        <f>VLOOKUP(E908,'VPS1'!$J$10:$J$29,1,FALSE)</f>
        <v>#N/A</v>
      </c>
      <c r="C908" s="131" t="str">
        <f t="shared" ref="C908:C971" si="201">LEFT(E908,4)</f>
        <v/>
      </c>
      <c r="D908" s="132"/>
      <c r="E908" s="132"/>
      <c r="F908" s="55"/>
      <c r="G908" s="132"/>
      <c r="H908" s="132"/>
      <c r="I908" s="132"/>
      <c r="J908" s="132"/>
      <c r="K908" s="132"/>
      <c r="L908" s="133"/>
      <c r="M908" s="134"/>
      <c r="N908" s="132"/>
      <c r="O908" s="132"/>
      <c r="P908" s="134" t="str">
        <f t="shared" ref="P908:Q971" si="202">IF($N908="fizinis asmuo","užpildykite","nepildyti")</f>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ref="BH908:BH971" si="203">IF($AF908&gt;0,YEAR($AF908),)</f>
        <v>0</v>
      </c>
      <c r="BI908" s="54">
        <f t="shared" si="197"/>
        <v>0</v>
      </c>
      <c r="BJ908" s="54">
        <f t="shared" si="198"/>
        <v>0</v>
      </c>
      <c r="BK908" s="54">
        <f t="shared" si="199"/>
        <v>0</v>
      </c>
      <c r="BL908" s="54">
        <f t="shared" ref="BL908:BL971" si="204">IF($AK908&gt;0,$AK908,)</f>
        <v>0</v>
      </c>
      <c r="BM908" s="54">
        <f t="shared" ref="BM908:BM971" si="205">IF($AL908&gt;0,$AL908,)</f>
        <v>0</v>
      </c>
      <c r="BN908" s="54" t="str">
        <f t="shared" ref="BN908:BN971" si="206">IF(BH908&gt;0,"taip","ne")</f>
        <v>ne</v>
      </c>
      <c r="BO908" s="54" t="str">
        <f t="shared" ref="BO908:BP971" si="207">IF(BI908&gt;0,"taip","ne")</f>
        <v>ne</v>
      </c>
      <c r="BP908" s="54" t="str">
        <f t="shared" si="207"/>
        <v>ne</v>
      </c>
      <c r="BQ908" s="54" t="str">
        <f t="shared" ref="BQ908:BQ971" si="208">IF(BL908&gt;0,"taip","ne")</f>
        <v>ne</v>
      </c>
      <c r="BR908" s="54" t="str">
        <f t="shared" ref="BR908:BR971" si="209">IF(BM908&gt;0,"taip","ne")</f>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196"/>
        <v>0</v>
      </c>
      <c r="BH917" s="54">
        <f t="shared" si="203"/>
        <v>0</v>
      </c>
      <c r="BI917" s="54">
        <f t="shared" si="197"/>
        <v>0</v>
      </c>
      <c r="BJ917" s="54">
        <f t="shared" si="198"/>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s="144" customFormat="1" x14ac:dyDescent="0.2">
      <c r="A918" s="128"/>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IF($F918&gt;0,YEAR($F918),)</f>
        <v>0</v>
      </c>
      <c r="BH918" s="54">
        <f t="shared" si="203"/>
        <v>0</v>
      </c>
      <c r="BI918" s="54">
        <f t="shared" si="197"/>
        <v>0</v>
      </c>
      <c r="BJ918" s="54">
        <f>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ref="BG919:BG982" si="210">IF($F919&gt;0,YEAR($F919),)</f>
        <v>0</v>
      </c>
      <c r="BH919" s="54">
        <f t="shared" si="203"/>
        <v>0</v>
      </c>
      <c r="BI919" s="54">
        <f t="shared" si="197"/>
        <v>0</v>
      </c>
      <c r="BJ919" s="54">
        <f t="shared" ref="BJ919:BJ982" si="211">IF($AI919&gt;0,YEAR($AI919),)</f>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si="197"/>
        <v>0</v>
      </c>
      <c r="BJ970" s="54">
        <f t="shared" si="211"/>
        <v>0</v>
      </c>
      <c r="BK970" s="54">
        <f t="shared" si="199"/>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si="200"/>
        <v>ne</v>
      </c>
    </row>
    <row r="971" spans="2:71" x14ac:dyDescent="0.2">
      <c r="B971" s="54" t="e">
        <f>VLOOKUP(E971,'VPS1'!$J$10:$J$29,1,FALSE)</f>
        <v>#N/A</v>
      </c>
      <c r="C971" s="131" t="str">
        <f t="shared" si="201"/>
        <v/>
      </c>
      <c r="D971" s="132"/>
      <c r="E971" s="132"/>
      <c r="F971" s="55"/>
      <c r="G971" s="132"/>
      <c r="H971" s="132"/>
      <c r="I971" s="132"/>
      <c r="J971" s="132"/>
      <c r="K971" s="132"/>
      <c r="L971" s="133"/>
      <c r="M971" s="134"/>
      <c r="N971" s="132"/>
      <c r="O971" s="132"/>
      <c r="P971" s="134" t="str">
        <f t="shared" si="202"/>
        <v>nepildyti</v>
      </c>
      <c r="Q971" s="135" t="str">
        <f t="shared" si="202"/>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03"/>
        <v>0</v>
      </c>
      <c r="BI971" s="54">
        <f t="shared" ref="BI971:BI1034" si="212">IF($AH971&gt;0,YEAR($AH971),)</f>
        <v>0</v>
      </c>
      <c r="BJ971" s="54">
        <f t="shared" si="211"/>
        <v>0</v>
      </c>
      <c r="BK971" s="54">
        <f t="shared" ref="BK971:BK1034" si="213">IF($AJ971&gt;0,YEAR($AJ971),)</f>
        <v>0</v>
      </c>
      <c r="BL971" s="54">
        <f t="shared" si="204"/>
        <v>0</v>
      </c>
      <c r="BM971" s="54">
        <f t="shared" si="205"/>
        <v>0</v>
      </c>
      <c r="BN971" s="54" t="str">
        <f t="shared" si="206"/>
        <v>ne</v>
      </c>
      <c r="BO971" s="54" t="str">
        <f t="shared" si="207"/>
        <v>ne</v>
      </c>
      <c r="BP971" s="54" t="str">
        <f t="shared" si="207"/>
        <v>ne</v>
      </c>
      <c r="BQ971" s="54" t="str">
        <f t="shared" si="208"/>
        <v>ne</v>
      </c>
      <c r="BR971" s="54" t="str">
        <f t="shared" si="209"/>
        <v>ne</v>
      </c>
      <c r="BS971" s="54" t="str">
        <f t="shared" ref="BS971:BS1034" si="214">IF(BK971&gt;0,"taip","ne")</f>
        <v>ne</v>
      </c>
    </row>
    <row r="972" spans="2:71" x14ac:dyDescent="0.2">
      <c r="B972" s="54" t="e">
        <f>VLOOKUP(E972,'VPS1'!$J$10:$J$29,1,FALSE)</f>
        <v>#N/A</v>
      </c>
      <c r="C972" s="131" t="str">
        <f t="shared" ref="C972:C1035" si="215">LEFT(E972,4)</f>
        <v/>
      </c>
      <c r="D972" s="132"/>
      <c r="E972" s="132"/>
      <c r="F972" s="55"/>
      <c r="G972" s="132"/>
      <c r="H972" s="132"/>
      <c r="I972" s="132"/>
      <c r="J972" s="132"/>
      <c r="K972" s="132"/>
      <c r="L972" s="133"/>
      <c r="M972" s="134"/>
      <c r="N972" s="132"/>
      <c r="O972" s="132"/>
      <c r="P972" s="134" t="str">
        <f t="shared" ref="P972:Q1035" si="216">IF($N972="fizinis asmuo","užpildykite","nepildyti")</f>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ref="BH972:BH1035" si="217">IF($AF972&gt;0,YEAR($AF972),)</f>
        <v>0</v>
      </c>
      <c r="BI972" s="54">
        <f t="shared" si="212"/>
        <v>0</v>
      </c>
      <c r="BJ972" s="54">
        <f t="shared" si="211"/>
        <v>0</v>
      </c>
      <c r="BK972" s="54">
        <f t="shared" si="213"/>
        <v>0</v>
      </c>
      <c r="BL972" s="54">
        <f t="shared" ref="BL972:BL1035" si="218">IF($AK972&gt;0,$AK972,)</f>
        <v>0</v>
      </c>
      <c r="BM972" s="54">
        <f t="shared" ref="BM972:BM1035" si="219">IF($AL972&gt;0,$AL972,)</f>
        <v>0</v>
      </c>
      <c r="BN972" s="54" t="str">
        <f t="shared" ref="BN972:BN1035" si="220">IF(BH972&gt;0,"taip","ne")</f>
        <v>ne</v>
      </c>
      <c r="BO972" s="54" t="str">
        <f t="shared" ref="BO972:BP1035" si="221">IF(BI972&gt;0,"taip","ne")</f>
        <v>ne</v>
      </c>
      <c r="BP972" s="54" t="str">
        <f t="shared" si="221"/>
        <v>ne</v>
      </c>
      <c r="BQ972" s="54" t="str">
        <f t="shared" ref="BQ972:BQ1035" si="222">IF(BL972&gt;0,"taip","ne")</f>
        <v>ne</v>
      </c>
      <c r="BR972" s="54" t="str">
        <f t="shared" ref="BR972:BR1035" si="223">IF(BM972&gt;0,"taip","ne")</f>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10"/>
        <v>0</v>
      </c>
      <c r="BH982" s="54">
        <f t="shared" si="217"/>
        <v>0</v>
      </c>
      <c r="BI982" s="54">
        <f t="shared" si="212"/>
        <v>0</v>
      </c>
      <c r="BJ982" s="54">
        <f t="shared" si="211"/>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ref="BG983:BG1046" si="224">IF($F983&gt;0,YEAR($F983),)</f>
        <v>0</v>
      </c>
      <c r="BH983" s="54">
        <f t="shared" si="217"/>
        <v>0</v>
      </c>
      <c r="BI983" s="54">
        <f t="shared" si="212"/>
        <v>0</v>
      </c>
      <c r="BJ983" s="54">
        <f t="shared" ref="BJ983:BJ1046" si="225">IF($AI983&gt;0,YEAR($AI983),)</f>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si="212"/>
        <v>0</v>
      </c>
      <c r="BJ1034" s="54">
        <f t="shared" si="225"/>
        <v>0</v>
      </c>
      <c r="BK1034" s="54">
        <f t="shared" si="213"/>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si="214"/>
        <v>ne</v>
      </c>
    </row>
    <row r="1035" spans="2:71" x14ac:dyDescent="0.2">
      <c r="B1035" s="54" t="e">
        <f>VLOOKUP(E1035,'VPS1'!$J$10:$J$29,1,FALSE)</f>
        <v>#N/A</v>
      </c>
      <c r="C1035" s="131" t="str">
        <f t="shared" si="215"/>
        <v/>
      </c>
      <c r="D1035" s="132"/>
      <c r="E1035" s="132"/>
      <c r="F1035" s="55"/>
      <c r="G1035" s="132"/>
      <c r="H1035" s="132"/>
      <c r="I1035" s="132"/>
      <c r="J1035" s="132"/>
      <c r="K1035" s="132"/>
      <c r="L1035" s="133"/>
      <c r="M1035" s="134"/>
      <c r="N1035" s="132"/>
      <c r="O1035" s="132"/>
      <c r="P1035" s="134" t="str">
        <f t="shared" si="216"/>
        <v>nepildyti</v>
      </c>
      <c r="Q1035" s="135" t="str">
        <f t="shared" si="216"/>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17"/>
        <v>0</v>
      </c>
      <c r="BI1035" s="54">
        <f t="shared" ref="BI1035:BI1098" si="226">IF($AH1035&gt;0,YEAR($AH1035),)</f>
        <v>0</v>
      </c>
      <c r="BJ1035" s="54">
        <f t="shared" si="225"/>
        <v>0</v>
      </c>
      <c r="BK1035" s="54">
        <f t="shared" ref="BK1035:BK1098" si="227">IF($AJ1035&gt;0,YEAR($AJ1035),)</f>
        <v>0</v>
      </c>
      <c r="BL1035" s="54">
        <f t="shared" si="218"/>
        <v>0</v>
      </c>
      <c r="BM1035" s="54">
        <f t="shared" si="219"/>
        <v>0</v>
      </c>
      <c r="BN1035" s="54" t="str">
        <f t="shared" si="220"/>
        <v>ne</v>
      </c>
      <c r="BO1035" s="54" t="str">
        <f t="shared" si="221"/>
        <v>ne</v>
      </c>
      <c r="BP1035" s="54" t="str">
        <f t="shared" si="221"/>
        <v>ne</v>
      </c>
      <c r="BQ1035" s="54" t="str">
        <f t="shared" si="222"/>
        <v>ne</v>
      </c>
      <c r="BR1035" s="54" t="str">
        <f t="shared" si="223"/>
        <v>ne</v>
      </c>
      <c r="BS1035" s="54" t="str">
        <f t="shared" ref="BS1035:BS1098" si="228">IF(BK1035&gt;0,"taip","ne")</f>
        <v>ne</v>
      </c>
    </row>
    <row r="1036" spans="2:71" x14ac:dyDescent="0.2">
      <c r="B1036" s="54" t="e">
        <f>VLOOKUP(E1036,'VPS1'!$J$10:$J$29,1,FALSE)</f>
        <v>#N/A</v>
      </c>
      <c r="C1036" s="131" t="str">
        <f t="shared" ref="C1036:C1099" si="229">LEFT(E1036,4)</f>
        <v/>
      </c>
      <c r="D1036" s="132"/>
      <c r="E1036" s="132"/>
      <c r="F1036" s="55"/>
      <c r="G1036" s="132"/>
      <c r="H1036" s="132"/>
      <c r="I1036" s="132"/>
      <c r="J1036" s="132"/>
      <c r="K1036" s="132"/>
      <c r="L1036" s="133"/>
      <c r="M1036" s="134"/>
      <c r="N1036" s="132"/>
      <c r="O1036" s="132"/>
      <c r="P1036" s="134" t="str">
        <f t="shared" ref="P1036:Q1099" si="230">IF($N1036="fizinis asmuo","užpildykite","nepildyti")</f>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ref="BH1036:BH1099" si="231">IF($AF1036&gt;0,YEAR($AF1036),)</f>
        <v>0</v>
      </c>
      <c r="BI1036" s="54">
        <f t="shared" si="226"/>
        <v>0</v>
      </c>
      <c r="BJ1036" s="54">
        <f t="shared" si="225"/>
        <v>0</v>
      </c>
      <c r="BK1036" s="54">
        <f t="shared" si="227"/>
        <v>0</v>
      </c>
      <c r="BL1036" s="54">
        <f t="shared" ref="BL1036:BL1099" si="232">IF($AK1036&gt;0,$AK1036,)</f>
        <v>0</v>
      </c>
      <c r="BM1036" s="54">
        <f t="shared" ref="BM1036:BM1099" si="233">IF($AL1036&gt;0,$AL1036,)</f>
        <v>0</v>
      </c>
      <c r="BN1036" s="54" t="str">
        <f t="shared" ref="BN1036:BN1099" si="234">IF(BH1036&gt;0,"taip","ne")</f>
        <v>ne</v>
      </c>
      <c r="BO1036" s="54" t="str">
        <f t="shared" ref="BO1036:BP1099" si="235">IF(BI1036&gt;0,"taip","ne")</f>
        <v>ne</v>
      </c>
      <c r="BP1036" s="54" t="str">
        <f t="shared" si="235"/>
        <v>ne</v>
      </c>
      <c r="BQ1036" s="54" t="str">
        <f t="shared" ref="BQ1036:BQ1099" si="236">IF(BL1036&gt;0,"taip","ne")</f>
        <v>ne</v>
      </c>
      <c r="BR1036" s="54" t="str">
        <f t="shared" ref="BR1036:BR1099" si="237">IF(BM1036&gt;0,"taip","ne")</f>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24"/>
        <v>0</v>
      </c>
      <c r="BH1046" s="54">
        <f t="shared" si="231"/>
        <v>0</v>
      </c>
      <c r="BI1046" s="54">
        <f t="shared" si="226"/>
        <v>0</v>
      </c>
      <c r="BJ1046" s="54">
        <f t="shared" si="225"/>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ref="BG1047:BG1110" si="238">IF($F1047&gt;0,YEAR($F1047),)</f>
        <v>0</v>
      </c>
      <c r="BH1047" s="54">
        <f t="shared" si="231"/>
        <v>0</v>
      </c>
      <c r="BI1047" s="54">
        <f t="shared" si="226"/>
        <v>0</v>
      </c>
      <c r="BJ1047" s="54">
        <f t="shared" ref="BJ1047:BJ1110" si="239">IF($AI1047&gt;0,YEAR($AI1047),)</f>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si="226"/>
        <v>0</v>
      </c>
      <c r="BJ1098" s="54">
        <f t="shared" si="239"/>
        <v>0</v>
      </c>
      <c r="BK1098" s="54">
        <f t="shared" si="227"/>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si="228"/>
        <v>ne</v>
      </c>
    </row>
    <row r="1099" spans="2:71" x14ac:dyDescent="0.2">
      <c r="B1099" s="54" t="e">
        <f>VLOOKUP(E1099,'VPS1'!$J$10:$J$29,1,FALSE)</f>
        <v>#N/A</v>
      </c>
      <c r="C1099" s="131" t="str">
        <f t="shared" si="229"/>
        <v/>
      </c>
      <c r="D1099" s="132"/>
      <c r="E1099" s="132"/>
      <c r="F1099" s="55"/>
      <c r="G1099" s="132"/>
      <c r="H1099" s="132"/>
      <c r="I1099" s="132"/>
      <c r="J1099" s="132"/>
      <c r="K1099" s="132"/>
      <c r="L1099" s="133"/>
      <c r="M1099" s="134"/>
      <c r="N1099" s="132"/>
      <c r="O1099" s="132"/>
      <c r="P1099" s="134" t="str">
        <f t="shared" si="230"/>
        <v>nepildyti</v>
      </c>
      <c r="Q1099" s="135" t="str">
        <f t="shared" si="230"/>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31"/>
        <v>0</v>
      </c>
      <c r="BI1099" s="54">
        <f t="shared" ref="BI1099:BI1162" si="240">IF($AH1099&gt;0,YEAR($AH1099),)</f>
        <v>0</v>
      </c>
      <c r="BJ1099" s="54">
        <f t="shared" si="239"/>
        <v>0</v>
      </c>
      <c r="BK1099" s="54">
        <f t="shared" ref="BK1099:BK1162" si="241">IF($AJ1099&gt;0,YEAR($AJ1099),)</f>
        <v>0</v>
      </c>
      <c r="BL1099" s="54">
        <f t="shared" si="232"/>
        <v>0</v>
      </c>
      <c r="BM1099" s="54">
        <f t="shared" si="233"/>
        <v>0</v>
      </c>
      <c r="BN1099" s="54" t="str">
        <f t="shared" si="234"/>
        <v>ne</v>
      </c>
      <c r="BO1099" s="54" t="str">
        <f t="shared" si="235"/>
        <v>ne</v>
      </c>
      <c r="BP1099" s="54" t="str">
        <f t="shared" si="235"/>
        <v>ne</v>
      </c>
      <c r="BQ1099" s="54" t="str">
        <f t="shared" si="236"/>
        <v>ne</v>
      </c>
      <c r="BR1099" s="54" t="str">
        <f t="shared" si="237"/>
        <v>ne</v>
      </c>
      <c r="BS1099" s="54" t="str">
        <f t="shared" ref="BS1099:BS1162" si="242">IF(BK1099&gt;0,"taip","ne")</f>
        <v>ne</v>
      </c>
    </row>
    <row r="1100" spans="2:71" x14ac:dyDescent="0.2">
      <c r="B1100" s="54" t="e">
        <f>VLOOKUP(E1100,'VPS1'!$J$10:$J$29,1,FALSE)</f>
        <v>#N/A</v>
      </c>
      <c r="C1100" s="131" t="str">
        <f t="shared" ref="C1100:C1163" si="243">LEFT(E1100,4)</f>
        <v/>
      </c>
      <c r="D1100" s="132"/>
      <c r="E1100" s="132"/>
      <c r="F1100" s="55"/>
      <c r="G1100" s="132"/>
      <c r="H1100" s="132"/>
      <c r="I1100" s="132"/>
      <c r="J1100" s="132"/>
      <c r="K1100" s="132"/>
      <c r="L1100" s="133"/>
      <c r="M1100" s="134"/>
      <c r="N1100" s="132"/>
      <c r="O1100" s="132"/>
      <c r="P1100" s="134" t="str">
        <f t="shared" ref="P1100:Q1163" si="244">IF($N1100="fizinis asmuo","užpildykite","nepildyti")</f>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ref="BH1100:BH1163" si="245">IF($AF1100&gt;0,YEAR($AF1100),)</f>
        <v>0</v>
      </c>
      <c r="BI1100" s="54">
        <f t="shared" si="240"/>
        <v>0</v>
      </c>
      <c r="BJ1100" s="54">
        <f t="shared" si="239"/>
        <v>0</v>
      </c>
      <c r="BK1100" s="54">
        <f t="shared" si="241"/>
        <v>0</v>
      </c>
      <c r="BL1100" s="54">
        <f t="shared" ref="BL1100:BL1163" si="246">IF($AK1100&gt;0,$AK1100,)</f>
        <v>0</v>
      </c>
      <c r="BM1100" s="54">
        <f t="shared" ref="BM1100:BM1163" si="247">IF($AL1100&gt;0,$AL1100,)</f>
        <v>0</v>
      </c>
      <c r="BN1100" s="54" t="str">
        <f t="shared" ref="BN1100:BN1163" si="248">IF(BH1100&gt;0,"taip","ne")</f>
        <v>ne</v>
      </c>
      <c r="BO1100" s="54" t="str">
        <f t="shared" ref="BO1100:BP1163" si="249">IF(BI1100&gt;0,"taip","ne")</f>
        <v>ne</v>
      </c>
      <c r="BP1100" s="54" t="str">
        <f t="shared" si="249"/>
        <v>ne</v>
      </c>
      <c r="BQ1100" s="54" t="str">
        <f t="shared" ref="BQ1100:BQ1163" si="250">IF(BL1100&gt;0,"taip","ne")</f>
        <v>ne</v>
      </c>
      <c r="BR1100" s="54" t="str">
        <f t="shared" ref="BR1100:BR1163" si="251">IF(BM1100&gt;0,"taip","ne")</f>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38"/>
        <v>0</v>
      </c>
      <c r="BH1110" s="54">
        <f t="shared" si="245"/>
        <v>0</v>
      </c>
      <c r="BI1110" s="54">
        <f t="shared" si="240"/>
        <v>0</v>
      </c>
      <c r="BJ1110" s="54">
        <f t="shared" si="239"/>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ref="BG1111:BG1174" si="252">IF($F1111&gt;0,YEAR($F1111),)</f>
        <v>0</v>
      </c>
      <c r="BH1111" s="54">
        <f t="shared" si="245"/>
        <v>0</v>
      </c>
      <c r="BI1111" s="54">
        <f t="shared" si="240"/>
        <v>0</v>
      </c>
      <c r="BJ1111" s="54">
        <f t="shared" ref="BJ1111:BJ1174" si="253">IF($AI1111&gt;0,YEAR($AI1111),)</f>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si="240"/>
        <v>0</v>
      </c>
      <c r="BJ1162" s="54">
        <f t="shared" si="253"/>
        <v>0</v>
      </c>
      <c r="BK1162" s="54">
        <f t="shared" si="241"/>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si="242"/>
        <v>ne</v>
      </c>
    </row>
    <row r="1163" spans="2:71" x14ac:dyDescent="0.2">
      <c r="B1163" s="54" t="e">
        <f>VLOOKUP(E1163,'VPS1'!$J$10:$J$29,1,FALSE)</f>
        <v>#N/A</v>
      </c>
      <c r="C1163" s="131" t="str">
        <f t="shared" si="243"/>
        <v/>
      </c>
      <c r="D1163" s="132"/>
      <c r="E1163" s="132"/>
      <c r="F1163" s="55"/>
      <c r="G1163" s="132"/>
      <c r="H1163" s="132"/>
      <c r="I1163" s="132"/>
      <c r="J1163" s="132"/>
      <c r="K1163" s="132"/>
      <c r="L1163" s="133"/>
      <c r="M1163" s="134"/>
      <c r="N1163" s="132"/>
      <c r="O1163" s="132"/>
      <c r="P1163" s="134" t="str">
        <f t="shared" si="244"/>
        <v>nepildyti</v>
      </c>
      <c r="Q1163" s="135" t="str">
        <f t="shared" si="244"/>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45"/>
        <v>0</v>
      </c>
      <c r="BI1163" s="54">
        <f t="shared" ref="BI1163:BI1226" si="254">IF($AH1163&gt;0,YEAR($AH1163),)</f>
        <v>0</v>
      </c>
      <c r="BJ1163" s="54">
        <f t="shared" si="253"/>
        <v>0</v>
      </c>
      <c r="BK1163" s="54">
        <f t="shared" ref="BK1163:BK1226" si="255">IF($AJ1163&gt;0,YEAR($AJ1163),)</f>
        <v>0</v>
      </c>
      <c r="BL1163" s="54">
        <f t="shared" si="246"/>
        <v>0</v>
      </c>
      <c r="BM1163" s="54">
        <f t="shared" si="247"/>
        <v>0</v>
      </c>
      <c r="BN1163" s="54" t="str">
        <f t="shared" si="248"/>
        <v>ne</v>
      </c>
      <c r="BO1163" s="54" t="str">
        <f t="shared" si="249"/>
        <v>ne</v>
      </c>
      <c r="BP1163" s="54" t="str">
        <f t="shared" si="249"/>
        <v>ne</v>
      </c>
      <c r="BQ1163" s="54" t="str">
        <f t="shared" si="250"/>
        <v>ne</v>
      </c>
      <c r="BR1163" s="54" t="str">
        <f t="shared" si="251"/>
        <v>ne</v>
      </c>
      <c r="BS1163" s="54" t="str">
        <f t="shared" ref="BS1163:BS1226" si="256">IF(BK1163&gt;0,"taip","ne")</f>
        <v>ne</v>
      </c>
    </row>
    <row r="1164" spans="2:71" x14ac:dyDescent="0.2">
      <c r="B1164" s="54" t="e">
        <f>VLOOKUP(E1164,'VPS1'!$J$10:$J$29,1,FALSE)</f>
        <v>#N/A</v>
      </c>
      <c r="C1164" s="131" t="str">
        <f t="shared" ref="C1164:C1227" si="257">LEFT(E1164,4)</f>
        <v/>
      </c>
      <c r="D1164" s="132"/>
      <c r="E1164" s="132"/>
      <c r="F1164" s="55"/>
      <c r="G1164" s="132"/>
      <c r="H1164" s="132"/>
      <c r="I1164" s="132"/>
      <c r="J1164" s="132"/>
      <c r="K1164" s="132"/>
      <c r="L1164" s="133"/>
      <c r="M1164" s="134"/>
      <c r="N1164" s="132"/>
      <c r="O1164" s="132"/>
      <c r="P1164" s="134" t="str">
        <f t="shared" ref="P1164:Q1227" si="258">IF($N1164="fizinis asmuo","užpildykite","nepildyti")</f>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ref="BH1164:BH1227" si="259">IF($AF1164&gt;0,YEAR($AF1164),)</f>
        <v>0</v>
      </c>
      <c r="BI1164" s="54">
        <f t="shared" si="254"/>
        <v>0</v>
      </c>
      <c r="BJ1164" s="54">
        <f t="shared" si="253"/>
        <v>0</v>
      </c>
      <c r="BK1164" s="54">
        <f t="shared" si="255"/>
        <v>0</v>
      </c>
      <c r="BL1164" s="54">
        <f t="shared" ref="BL1164:BL1227" si="260">IF($AK1164&gt;0,$AK1164,)</f>
        <v>0</v>
      </c>
      <c r="BM1164" s="54">
        <f t="shared" ref="BM1164:BM1227" si="261">IF($AL1164&gt;0,$AL1164,)</f>
        <v>0</v>
      </c>
      <c r="BN1164" s="54" t="str">
        <f t="shared" ref="BN1164:BN1227" si="262">IF(BH1164&gt;0,"taip","ne")</f>
        <v>ne</v>
      </c>
      <c r="BO1164" s="54" t="str">
        <f t="shared" ref="BO1164:BP1227" si="263">IF(BI1164&gt;0,"taip","ne")</f>
        <v>ne</v>
      </c>
      <c r="BP1164" s="54" t="str">
        <f t="shared" si="263"/>
        <v>ne</v>
      </c>
      <c r="BQ1164" s="54" t="str">
        <f t="shared" ref="BQ1164:BQ1227" si="264">IF(BL1164&gt;0,"taip","ne")</f>
        <v>ne</v>
      </c>
      <c r="BR1164" s="54" t="str">
        <f t="shared" ref="BR1164:BR1227" si="265">IF(BM1164&gt;0,"taip","ne")</f>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52"/>
        <v>0</v>
      </c>
      <c r="BH1174" s="54">
        <f t="shared" si="259"/>
        <v>0</v>
      </c>
      <c r="BI1174" s="54">
        <f t="shared" si="254"/>
        <v>0</v>
      </c>
      <c r="BJ1174" s="54">
        <f t="shared" si="253"/>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ref="BG1175:BG1238" si="266">IF($F1175&gt;0,YEAR($F1175),)</f>
        <v>0</v>
      </c>
      <c r="BH1175" s="54">
        <f t="shared" si="259"/>
        <v>0</v>
      </c>
      <c r="BI1175" s="54">
        <f t="shared" si="254"/>
        <v>0</v>
      </c>
      <c r="BJ1175" s="54">
        <f t="shared" ref="BJ1175:BJ1238" si="267">IF($AI1175&gt;0,YEAR($AI1175),)</f>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si="254"/>
        <v>0</v>
      </c>
      <c r="BJ1226" s="54">
        <f t="shared" si="267"/>
        <v>0</v>
      </c>
      <c r="BK1226" s="54">
        <f t="shared" si="255"/>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si="256"/>
        <v>ne</v>
      </c>
    </row>
    <row r="1227" spans="2:71" x14ac:dyDescent="0.2">
      <c r="B1227" s="54" t="e">
        <f>VLOOKUP(E1227,'VPS1'!$J$10:$J$29,1,FALSE)</f>
        <v>#N/A</v>
      </c>
      <c r="C1227" s="131" t="str">
        <f t="shared" si="257"/>
        <v/>
      </c>
      <c r="D1227" s="132"/>
      <c r="E1227" s="132"/>
      <c r="F1227" s="55"/>
      <c r="G1227" s="132"/>
      <c r="H1227" s="132"/>
      <c r="I1227" s="132"/>
      <c r="J1227" s="132"/>
      <c r="K1227" s="132"/>
      <c r="L1227" s="133"/>
      <c r="M1227" s="134"/>
      <c r="N1227" s="132"/>
      <c r="O1227" s="132"/>
      <c r="P1227" s="134" t="str">
        <f t="shared" si="258"/>
        <v>nepildyti</v>
      </c>
      <c r="Q1227" s="135" t="str">
        <f t="shared" si="258"/>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59"/>
        <v>0</v>
      </c>
      <c r="BI1227" s="54">
        <f t="shared" ref="BI1227:BI1290" si="268">IF($AH1227&gt;0,YEAR($AH1227),)</f>
        <v>0</v>
      </c>
      <c r="BJ1227" s="54">
        <f t="shared" si="267"/>
        <v>0</v>
      </c>
      <c r="BK1227" s="54">
        <f t="shared" ref="BK1227:BK1290" si="269">IF($AJ1227&gt;0,YEAR($AJ1227),)</f>
        <v>0</v>
      </c>
      <c r="BL1227" s="54">
        <f t="shared" si="260"/>
        <v>0</v>
      </c>
      <c r="BM1227" s="54">
        <f t="shared" si="261"/>
        <v>0</v>
      </c>
      <c r="BN1227" s="54" t="str">
        <f t="shared" si="262"/>
        <v>ne</v>
      </c>
      <c r="BO1227" s="54" t="str">
        <f t="shared" si="263"/>
        <v>ne</v>
      </c>
      <c r="BP1227" s="54" t="str">
        <f t="shared" si="263"/>
        <v>ne</v>
      </c>
      <c r="BQ1227" s="54" t="str">
        <f t="shared" si="264"/>
        <v>ne</v>
      </c>
      <c r="BR1227" s="54" t="str">
        <f t="shared" si="265"/>
        <v>ne</v>
      </c>
      <c r="BS1227" s="54" t="str">
        <f t="shared" ref="BS1227:BS1290" si="270">IF(BK1227&gt;0,"taip","ne")</f>
        <v>ne</v>
      </c>
    </row>
    <row r="1228" spans="2:71" x14ac:dyDescent="0.2">
      <c r="B1228" s="54" t="e">
        <f>VLOOKUP(E1228,'VPS1'!$J$10:$J$29,1,FALSE)</f>
        <v>#N/A</v>
      </c>
      <c r="C1228" s="131" t="str">
        <f t="shared" ref="C1228:C1291" si="271">LEFT(E1228,4)</f>
        <v/>
      </c>
      <c r="D1228" s="132"/>
      <c r="E1228" s="132"/>
      <c r="F1228" s="55"/>
      <c r="G1228" s="132"/>
      <c r="H1228" s="132"/>
      <c r="I1228" s="132"/>
      <c r="J1228" s="132"/>
      <c r="K1228" s="132"/>
      <c r="L1228" s="133"/>
      <c r="M1228" s="134"/>
      <c r="N1228" s="132"/>
      <c r="O1228" s="132"/>
      <c r="P1228" s="134" t="str">
        <f t="shared" ref="P1228:Q1291" si="272">IF($N1228="fizinis asmuo","užpildykite","nepildyti")</f>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ref="BH1228:BH1291" si="273">IF($AF1228&gt;0,YEAR($AF1228),)</f>
        <v>0</v>
      </c>
      <c r="BI1228" s="54">
        <f t="shared" si="268"/>
        <v>0</v>
      </c>
      <c r="BJ1228" s="54">
        <f t="shared" si="267"/>
        <v>0</v>
      </c>
      <c r="BK1228" s="54">
        <f t="shared" si="269"/>
        <v>0</v>
      </c>
      <c r="BL1228" s="54">
        <f t="shared" ref="BL1228:BL1291" si="274">IF($AK1228&gt;0,$AK1228,)</f>
        <v>0</v>
      </c>
      <c r="BM1228" s="54">
        <f t="shared" ref="BM1228:BM1291" si="275">IF($AL1228&gt;0,$AL1228,)</f>
        <v>0</v>
      </c>
      <c r="BN1228" s="54" t="str">
        <f t="shared" ref="BN1228:BN1291" si="276">IF(BH1228&gt;0,"taip","ne")</f>
        <v>ne</v>
      </c>
      <c r="BO1228" s="54" t="str">
        <f t="shared" ref="BO1228:BP1291" si="277">IF(BI1228&gt;0,"taip","ne")</f>
        <v>ne</v>
      </c>
      <c r="BP1228" s="54" t="str">
        <f t="shared" si="277"/>
        <v>ne</v>
      </c>
      <c r="BQ1228" s="54" t="str">
        <f t="shared" ref="BQ1228:BQ1291" si="278">IF(BL1228&gt;0,"taip","ne")</f>
        <v>ne</v>
      </c>
      <c r="BR1228" s="54" t="str">
        <f t="shared" ref="BR1228:BR1291" si="279">IF(BM1228&gt;0,"taip","ne")</f>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66"/>
        <v>0</v>
      </c>
      <c r="BH1238" s="54">
        <f t="shared" si="273"/>
        <v>0</v>
      </c>
      <c r="BI1238" s="54">
        <f t="shared" si="268"/>
        <v>0</v>
      </c>
      <c r="BJ1238" s="54">
        <f t="shared" si="267"/>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ref="BG1239:BG1302" si="280">IF($F1239&gt;0,YEAR($F1239),)</f>
        <v>0</v>
      </c>
      <c r="BH1239" s="54">
        <f t="shared" si="273"/>
        <v>0</v>
      </c>
      <c r="BI1239" s="54">
        <f t="shared" si="268"/>
        <v>0</v>
      </c>
      <c r="BJ1239" s="54">
        <f t="shared" ref="BJ1239:BJ1302" si="281">IF($AI1239&gt;0,YEAR($AI1239),)</f>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si="268"/>
        <v>0</v>
      </c>
      <c r="BJ1290" s="54">
        <f t="shared" si="281"/>
        <v>0</v>
      </c>
      <c r="BK1290" s="54">
        <f t="shared" si="269"/>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si="270"/>
        <v>ne</v>
      </c>
    </row>
    <row r="1291" spans="2:71" x14ac:dyDescent="0.2">
      <c r="B1291" s="54" t="e">
        <f>VLOOKUP(E1291,'VPS1'!$J$10:$J$29,1,FALSE)</f>
        <v>#N/A</v>
      </c>
      <c r="C1291" s="131" t="str">
        <f t="shared" si="271"/>
        <v/>
      </c>
      <c r="D1291" s="132"/>
      <c r="E1291" s="132"/>
      <c r="F1291" s="55"/>
      <c r="G1291" s="132"/>
      <c r="H1291" s="132"/>
      <c r="I1291" s="132"/>
      <c r="J1291" s="132"/>
      <c r="K1291" s="132"/>
      <c r="L1291" s="133"/>
      <c r="M1291" s="134"/>
      <c r="N1291" s="132"/>
      <c r="O1291" s="132"/>
      <c r="P1291" s="134" t="str">
        <f t="shared" si="272"/>
        <v>nepildyti</v>
      </c>
      <c r="Q1291" s="135" t="str">
        <f t="shared" si="272"/>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73"/>
        <v>0</v>
      </c>
      <c r="BI1291" s="54">
        <f t="shared" ref="BI1291:BI1354" si="282">IF($AH1291&gt;0,YEAR($AH1291),)</f>
        <v>0</v>
      </c>
      <c r="BJ1291" s="54">
        <f t="shared" si="281"/>
        <v>0</v>
      </c>
      <c r="BK1291" s="54">
        <f t="shared" ref="BK1291:BK1354" si="283">IF($AJ1291&gt;0,YEAR($AJ1291),)</f>
        <v>0</v>
      </c>
      <c r="BL1291" s="54">
        <f t="shared" si="274"/>
        <v>0</v>
      </c>
      <c r="BM1291" s="54">
        <f t="shared" si="275"/>
        <v>0</v>
      </c>
      <c r="BN1291" s="54" t="str">
        <f t="shared" si="276"/>
        <v>ne</v>
      </c>
      <c r="BO1291" s="54" t="str">
        <f t="shared" si="277"/>
        <v>ne</v>
      </c>
      <c r="BP1291" s="54" t="str">
        <f t="shared" si="277"/>
        <v>ne</v>
      </c>
      <c r="BQ1291" s="54" t="str">
        <f t="shared" si="278"/>
        <v>ne</v>
      </c>
      <c r="BR1291" s="54" t="str">
        <f t="shared" si="279"/>
        <v>ne</v>
      </c>
      <c r="BS1291" s="54" t="str">
        <f t="shared" ref="BS1291:BS1354" si="284">IF(BK1291&gt;0,"taip","ne")</f>
        <v>ne</v>
      </c>
    </row>
    <row r="1292" spans="2:71" x14ac:dyDescent="0.2">
      <c r="B1292" s="54" t="e">
        <f>VLOOKUP(E1292,'VPS1'!$J$10:$J$29,1,FALSE)</f>
        <v>#N/A</v>
      </c>
      <c r="C1292" s="131" t="str">
        <f t="shared" ref="C1292:C1355" si="285">LEFT(E1292,4)</f>
        <v/>
      </c>
      <c r="D1292" s="132"/>
      <c r="E1292" s="132"/>
      <c r="F1292" s="55"/>
      <c r="G1292" s="132"/>
      <c r="H1292" s="132"/>
      <c r="I1292" s="132"/>
      <c r="J1292" s="132"/>
      <c r="K1292" s="132"/>
      <c r="L1292" s="133"/>
      <c r="M1292" s="134"/>
      <c r="N1292" s="132"/>
      <c r="O1292" s="132"/>
      <c r="P1292" s="134" t="str">
        <f t="shared" ref="P1292:Q1355" si="286">IF($N1292="fizinis asmuo","užpildykite","nepildyti")</f>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ref="BH1292:BH1355" si="287">IF($AF1292&gt;0,YEAR($AF1292),)</f>
        <v>0</v>
      </c>
      <c r="BI1292" s="54">
        <f t="shared" si="282"/>
        <v>0</v>
      </c>
      <c r="BJ1292" s="54">
        <f t="shared" si="281"/>
        <v>0</v>
      </c>
      <c r="BK1292" s="54">
        <f t="shared" si="283"/>
        <v>0</v>
      </c>
      <c r="BL1292" s="54">
        <f t="shared" ref="BL1292:BL1355" si="288">IF($AK1292&gt;0,$AK1292,)</f>
        <v>0</v>
      </c>
      <c r="BM1292" s="54">
        <f t="shared" ref="BM1292:BM1355" si="289">IF($AL1292&gt;0,$AL1292,)</f>
        <v>0</v>
      </c>
      <c r="BN1292" s="54" t="str">
        <f t="shared" ref="BN1292:BN1355" si="290">IF(BH1292&gt;0,"taip","ne")</f>
        <v>ne</v>
      </c>
      <c r="BO1292" s="54" t="str">
        <f t="shared" ref="BO1292:BP1355" si="291">IF(BI1292&gt;0,"taip","ne")</f>
        <v>ne</v>
      </c>
      <c r="BP1292" s="54" t="str">
        <f t="shared" si="291"/>
        <v>ne</v>
      </c>
      <c r="BQ1292" s="54" t="str">
        <f t="shared" ref="BQ1292:BQ1355" si="292">IF(BL1292&gt;0,"taip","ne")</f>
        <v>ne</v>
      </c>
      <c r="BR1292" s="54" t="str">
        <f t="shared" ref="BR1292:BR1355" si="293">IF(BM1292&gt;0,"taip","ne")</f>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80"/>
        <v>0</v>
      </c>
      <c r="BH1302" s="54">
        <f t="shared" si="287"/>
        <v>0</v>
      </c>
      <c r="BI1302" s="54">
        <f t="shared" si="282"/>
        <v>0</v>
      </c>
      <c r="BJ1302" s="54">
        <f t="shared" si="281"/>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ref="BG1303:BG1366" si="294">IF($F1303&gt;0,YEAR($F1303),)</f>
        <v>0</v>
      </c>
      <c r="BH1303" s="54">
        <f t="shared" si="287"/>
        <v>0</v>
      </c>
      <c r="BI1303" s="54">
        <f t="shared" si="282"/>
        <v>0</v>
      </c>
      <c r="BJ1303" s="54">
        <f t="shared" ref="BJ1303:BJ1366" si="295">IF($AI1303&gt;0,YEAR($AI1303),)</f>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si="282"/>
        <v>0</v>
      </c>
      <c r="BJ1354" s="54">
        <f t="shared" si="295"/>
        <v>0</v>
      </c>
      <c r="BK1354" s="54">
        <f t="shared" si="283"/>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si="284"/>
        <v>ne</v>
      </c>
    </row>
    <row r="1355" spans="2:71" x14ac:dyDescent="0.2">
      <c r="B1355" s="54" t="e">
        <f>VLOOKUP(E1355,'VPS1'!$J$10:$J$29,1,FALSE)</f>
        <v>#N/A</v>
      </c>
      <c r="C1355" s="131" t="str">
        <f t="shared" si="285"/>
        <v/>
      </c>
      <c r="D1355" s="132"/>
      <c r="E1355" s="132"/>
      <c r="F1355" s="55"/>
      <c r="G1355" s="132"/>
      <c r="H1355" s="132"/>
      <c r="I1355" s="132"/>
      <c r="J1355" s="132"/>
      <c r="K1355" s="132"/>
      <c r="L1355" s="133"/>
      <c r="M1355" s="134"/>
      <c r="N1355" s="132"/>
      <c r="O1355" s="132"/>
      <c r="P1355" s="134" t="str">
        <f t="shared" si="286"/>
        <v>nepildyti</v>
      </c>
      <c r="Q1355" s="135" t="str">
        <f t="shared" si="286"/>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287"/>
        <v>0</v>
      </c>
      <c r="BI1355" s="54">
        <f t="shared" ref="BI1355:BI1418" si="296">IF($AH1355&gt;0,YEAR($AH1355),)</f>
        <v>0</v>
      </c>
      <c r="BJ1355" s="54">
        <f t="shared" si="295"/>
        <v>0</v>
      </c>
      <c r="BK1355" s="54">
        <f t="shared" ref="BK1355:BK1418" si="297">IF($AJ1355&gt;0,YEAR($AJ1355),)</f>
        <v>0</v>
      </c>
      <c r="BL1355" s="54">
        <f t="shared" si="288"/>
        <v>0</v>
      </c>
      <c r="BM1355" s="54">
        <f t="shared" si="289"/>
        <v>0</v>
      </c>
      <c r="BN1355" s="54" t="str">
        <f t="shared" si="290"/>
        <v>ne</v>
      </c>
      <c r="BO1355" s="54" t="str">
        <f t="shared" si="291"/>
        <v>ne</v>
      </c>
      <c r="BP1355" s="54" t="str">
        <f t="shared" si="291"/>
        <v>ne</v>
      </c>
      <c r="BQ1355" s="54" t="str">
        <f t="shared" si="292"/>
        <v>ne</v>
      </c>
      <c r="BR1355" s="54" t="str">
        <f t="shared" si="293"/>
        <v>ne</v>
      </c>
      <c r="BS1355" s="54" t="str">
        <f t="shared" ref="BS1355:BS1418" si="298">IF(BK1355&gt;0,"taip","ne")</f>
        <v>ne</v>
      </c>
    </row>
    <row r="1356" spans="2:71" x14ac:dyDescent="0.2">
      <c r="B1356" s="54" t="e">
        <f>VLOOKUP(E1356,'VPS1'!$J$10:$J$29,1,FALSE)</f>
        <v>#N/A</v>
      </c>
      <c r="C1356" s="131" t="str">
        <f t="shared" ref="C1356:C1419" si="299">LEFT(E1356,4)</f>
        <v/>
      </c>
      <c r="D1356" s="132"/>
      <c r="E1356" s="132"/>
      <c r="F1356" s="55"/>
      <c r="G1356" s="132"/>
      <c r="H1356" s="132"/>
      <c r="I1356" s="132"/>
      <c r="J1356" s="132"/>
      <c r="K1356" s="132"/>
      <c r="L1356" s="133"/>
      <c r="M1356" s="134"/>
      <c r="N1356" s="132"/>
      <c r="O1356" s="132"/>
      <c r="P1356" s="134" t="str">
        <f t="shared" ref="P1356:Q1419" si="300">IF($N1356="fizinis asmuo","užpildykite","nepildyti")</f>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ref="BH1356:BH1419" si="301">IF($AF1356&gt;0,YEAR($AF1356),)</f>
        <v>0</v>
      </c>
      <c r="BI1356" s="54">
        <f t="shared" si="296"/>
        <v>0</v>
      </c>
      <c r="BJ1356" s="54">
        <f t="shared" si="295"/>
        <v>0</v>
      </c>
      <c r="BK1356" s="54">
        <f t="shared" si="297"/>
        <v>0</v>
      </c>
      <c r="BL1356" s="54">
        <f t="shared" ref="BL1356:BL1419" si="302">IF($AK1356&gt;0,$AK1356,)</f>
        <v>0</v>
      </c>
      <c r="BM1356" s="54">
        <f t="shared" ref="BM1356:BM1419" si="303">IF($AL1356&gt;0,$AL1356,)</f>
        <v>0</v>
      </c>
      <c r="BN1356" s="54" t="str">
        <f t="shared" ref="BN1356:BN1419" si="304">IF(BH1356&gt;0,"taip","ne")</f>
        <v>ne</v>
      </c>
      <c r="BO1356" s="54" t="str">
        <f t="shared" ref="BO1356:BP1419" si="305">IF(BI1356&gt;0,"taip","ne")</f>
        <v>ne</v>
      </c>
      <c r="BP1356" s="54" t="str">
        <f t="shared" si="305"/>
        <v>ne</v>
      </c>
      <c r="BQ1356" s="54" t="str">
        <f t="shared" ref="BQ1356:BQ1419" si="306">IF(BL1356&gt;0,"taip","ne")</f>
        <v>ne</v>
      </c>
      <c r="BR1356" s="54" t="str">
        <f t="shared" ref="BR1356:BR1419" si="307">IF(BM1356&gt;0,"taip","ne")</f>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294"/>
        <v>0</v>
      </c>
      <c r="BH1366" s="54">
        <f t="shared" si="301"/>
        <v>0</v>
      </c>
      <c r="BI1366" s="54">
        <f t="shared" si="296"/>
        <v>0</v>
      </c>
      <c r="BJ1366" s="54">
        <f t="shared" si="295"/>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ref="BG1367:BG1430" si="308">IF($F1367&gt;0,YEAR($F1367),)</f>
        <v>0</v>
      </c>
      <c r="BH1367" s="54">
        <f t="shared" si="301"/>
        <v>0</v>
      </c>
      <c r="BI1367" s="54">
        <f t="shared" si="296"/>
        <v>0</v>
      </c>
      <c r="BJ1367" s="54">
        <f t="shared" ref="BJ1367:BJ1430" si="309">IF($AI1367&gt;0,YEAR($AI1367),)</f>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si="296"/>
        <v>0</v>
      </c>
      <c r="BJ1418" s="54">
        <f t="shared" si="309"/>
        <v>0</v>
      </c>
      <c r="BK1418" s="54">
        <f t="shared" si="297"/>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si="298"/>
        <v>ne</v>
      </c>
    </row>
    <row r="1419" spans="2:71" x14ac:dyDescent="0.2">
      <c r="B1419" s="54" t="e">
        <f>VLOOKUP(E1419,'VPS1'!$J$10:$J$29,1,FALSE)</f>
        <v>#N/A</v>
      </c>
      <c r="C1419" s="131" t="str">
        <f t="shared" si="299"/>
        <v/>
      </c>
      <c r="D1419" s="132"/>
      <c r="E1419" s="132"/>
      <c r="F1419" s="55"/>
      <c r="G1419" s="132"/>
      <c r="H1419" s="132"/>
      <c r="I1419" s="132"/>
      <c r="J1419" s="132"/>
      <c r="K1419" s="132"/>
      <c r="L1419" s="133"/>
      <c r="M1419" s="134"/>
      <c r="N1419" s="132"/>
      <c r="O1419" s="132"/>
      <c r="P1419" s="134" t="str">
        <f t="shared" si="300"/>
        <v>nepildyti</v>
      </c>
      <c r="Q1419" s="135" t="str">
        <f t="shared" si="300"/>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01"/>
        <v>0</v>
      </c>
      <c r="BI1419" s="54">
        <f t="shared" ref="BI1419:BI1482" si="310">IF($AH1419&gt;0,YEAR($AH1419),)</f>
        <v>0</v>
      </c>
      <c r="BJ1419" s="54">
        <f t="shared" si="309"/>
        <v>0</v>
      </c>
      <c r="BK1419" s="54">
        <f t="shared" ref="BK1419:BK1482" si="311">IF($AJ1419&gt;0,YEAR($AJ1419),)</f>
        <v>0</v>
      </c>
      <c r="BL1419" s="54">
        <f t="shared" si="302"/>
        <v>0</v>
      </c>
      <c r="BM1419" s="54">
        <f t="shared" si="303"/>
        <v>0</v>
      </c>
      <c r="BN1419" s="54" t="str">
        <f t="shared" si="304"/>
        <v>ne</v>
      </c>
      <c r="BO1419" s="54" t="str">
        <f t="shared" si="305"/>
        <v>ne</v>
      </c>
      <c r="BP1419" s="54" t="str">
        <f t="shared" si="305"/>
        <v>ne</v>
      </c>
      <c r="BQ1419" s="54" t="str">
        <f t="shared" si="306"/>
        <v>ne</v>
      </c>
      <c r="BR1419" s="54" t="str">
        <f t="shared" si="307"/>
        <v>ne</v>
      </c>
      <c r="BS1419" s="54" t="str">
        <f t="shared" ref="BS1419:BS1482" si="312">IF(BK1419&gt;0,"taip","ne")</f>
        <v>ne</v>
      </c>
    </row>
    <row r="1420" spans="2:71" x14ac:dyDescent="0.2">
      <c r="B1420" s="54" t="e">
        <f>VLOOKUP(E1420,'VPS1'!$J$10:$J$29,1,FALSE)</f>
        <v>#N/A</v>
      </c>
      <c r="C1420" s="131" t="str">
        <f t="shared" ref="C1420:C1483" si="313">LEFT(E1420,4)</f>
        <v/>
      </c>
      <c r="D1420" s="132"/>
      <c r="E1420" s="132"/>
      <c r="F1420" s="55"/>
      <c r="G1420" s="132"/>
      <c r="H1420" s="132"/>
      <c r="I1420" s="132"/>
      <c r="J1420" s="132"/>
      <c r="K1420" s="132"/>
      <c r="L1420" s="133"/>
      <c r="M1420" s="134"/>
      <c r="N1420" s="132"/>
      <c r="O1420" s="132"/>
      <c r="P1420" s="134" t="str">
        <f t="shared" ref="P1420:Q1483" si="314">IF($N1420="fizinis asmuo","užpildykite","nepildyti")</f>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ref="BH1420:BH1483" si="315">IF($AF1420&gt;0,YEAR($AF1420),)</f>
        <v>0</v>
      </c>
      <c r="BI1420" s="54">
        <f t="shared" si="310"/>
        <v>0</v>
      </c>
      <c r="BJ1420" s="54">
        <f t="shared" si="309"/>
        <v>0</v>
      </c>
      <c r="BK1420" s="54">
        <f t="shared" si="311"/>
        <v>0</v>
      </c>
      <c r="BL1420" s="54">
        <f t="shared" ref="BL1420:BL1483" si="316">IF($AK1420&gt;0,$AK1420,)</f>
        <v>0</v>
      </c>
      <c r="BM1420" s="54">
        <f t="shared" ref="BM1420:BM1483" si="317">IF($AL1420&gt;0,$AL1420,)</f>
        <v>0</v>
      </c>
      <c r="BN1420" s="54" t="str">
        <f t="shared" ref="BN1420:BN1483" si="318">IF(BH1420&gt;0,"taip","ne")</f>
        <v>ne</v>
      </c>
      <c r="BO1420" s="54" t="str">
        <f t="shared" ref="BO1420:BP1483" si="319">IF(BI1420&gt;0,"taip","ne")</f>
        <v>ne</v>
      </c>
      <c r="BP1420" s="54" t="str">
        <f t="shared" si="319"/>
        <v>ne</v>
      </c>
      <c r="BQ1420" s="54" t="str">
        <f t="shared" ref="BQ1420:BQ1483" si="320">IF(BL1420&gt;0,"taip","ne")</f>
        <v>ne</v>
      </c>
      <c r="BR1420" s="54" t="str">
        <f t="shared" ref="BR1420:BR1483" si="321">IF(BM1420&gt;0,"taip","ne")</f>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08"/>
        <v>0</v>
      </c>
      <c r="BH1430" s="54">
        <f t="shared" si="315"/>
        <v>0</v>
      </c>
      <c r="BI1430" s="54">
        <f t="shared" si="310"/>
        <v>0</v>
      </c>
      <c r="BJ1430" s="54">
        <f t="shared" si="309"/>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ref="BG1431:BG1494" si="322">IF($F1431&gt;0,YEAR($F1431),)</f>
        <v>0</v>
      </c>
      <c r="BH1431" s="54">
        <f t="shared" si="315"/>
        <v>0</v>
      </c>
      <c r="BI1431" s="54">
        <f t="shared" si="310"/>
        <v>0</v>
      </c>
      <c r="BJ1431" s="54">
        <f t="shared" ref="BJ1431:BJ1494" si="323">IF($AI1431&gt;0,YEAR($AI1431),)</f>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si="310"/>
        <v>0</v>
      </c>
      <c r="BJ1482" s="54">
        <f t="shared" si="323"/>
        <v>0</v>
      </c>
      <c r="BK1482" s="54">
        <f t="shared" si="311"/>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si="312"/>
        <v>ne</v>
      </c>
    </row>
    <row r="1483" spans="2:71" x14ac:dyDescent="0.2">
      <c r="B1483" s="54" t="e">
        <f>VLOOKUP(E1483,'VPS1'!$J$10:$J$29,1,FALSE)</f>
        <v>#N/A</v>
      </c>
      <c r="C1483" s="131" t="str">
        <f t="shared" si="313"/>
        <v/>
      </c>
      <c r="D1483" s="132"/>
      <c r="E1483" s="132"/>
      <c r="F1483" s="55"/>
      <c r="G1483" s="132"/>
      <c r="H1483" s="132"/>
      <c r="I1483" s="132"/>
      <c r="J1483" s="132"/>
      <c r="K1483" s="132"/>
      <c r="L1483" s="133"/>
      <c r="M1483" s="134"/>
      <c r="N1483" s="132"/>
      <c r="O1483" s="132"/>
      <c r="P1483" s="134" t="str">
        <f t="shared" si="314"/>
        <v>nepildyti</v>
      </c>
      <c r="Q1483" s="135" t="str">
        <f t="shared" si="314"/>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15"/>
        <v>0</v>
      </c>
      <c r="BI1483" s="54">
        <f t="shared" ref="BI1483:BI1546" si="324">IF($AH1483&gt;0,YEAR($AH1483),)</f>
        <v>0</v>
      </c>
      <c r="BJ1483" s="54">
        <f t="shared" si="323"/>
        <v>0</v>
      </c>
      <c r="BK1483" s="54">
        <f t="shared" ref="BK1483:BK1546" si="325">IF($AJ1483&gt;0,YEAR($AJ1483),)</f>
        <v>0</v>
      </c>
      <c r="BL1483" s="54">
        <f t="shared" si="316"/>
        <v>0</v>
      </c>
      <c r="BM1483" s="54">
        <f t="shared" si="317"/>
        <v>0</v>
      </c>
      <c r="BN1483" s="54" t="str">
        <f t="shared" si="318"/>
        <v>ne</v>
      </c>
      <c r="BO1483" s="54" t="str">
        <f t="shared" si="319"/>
        <v>ne</v>
      </c>
      <c r="BP1483" s="54" t="str">
        <f t="shared" si="319"/>
        <v>ne</v>
      </c>
      <c r="BQ1483" s="54" t="str">
        <f t="shared" si="320"/>
        <v>ne</v>
      </c>
      <c r="BR1483" s="54" t="str">
        <f t="shared" si="321"/>
        <v>ne</v>
      </c>
      <c r="BS1483" s="54" t="str">
        <f t="shared" ref="BS1483:BS1546" si="326">IF(BK1483&gt;0,"taip","ne")</f>
        <v>ne</v>
      </c>
    </row>
    <row r="1484" spans="2:71" x14ac:dyDescent="0.2">
      <c r="B1484" s="54" t="e">
        <f>VLOOKUP(E1484,'VPS1'!$J$10:$J$29,1,FALSE)</f>
        <v>#N/A</v>
      </c>
      <c r="C1484" s="131" t="str">
        <f t="shared" ref="C1484:C1547" si="327">LEFT(E1484,4)</f>
        <v/>
      </c>
      <c r="D1484" s="132"/>
      <c r="E1484" s="132"/>
      <c r="F1484" s="55"/>
      <c r="G1484" s="132"/>
      <c r="H1484" s="132"/>
      <c r="I1484" s="132"/>
      <c r="J1484" s="132"/>
      <c r="K1484" s="132"/>
      <c r="L1484" s="133"/>
      <c r="M1484" s="134"/>
      <c r="N1484" s="132"/>
      <c r="O1484" s="132"/>
      <c r="P1484" s="134" t="str">
        <f t="shared" ref="P1484:Q1547" si="328">IF($N1484="fizinis asmuo","užpildykite","nepildyti")</f>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ref="BH1484:BH1547" si="329">IF($AF1484&gt;0,YEAR($AF1484),)</f>
        <v>0</v>
      </c>
      <c r="BI1484" s="54">
        <f t="shared" si="324"/>
        <v>0</v>
      </c>
      <c r="BJ1484" s="54">
        <f t="shared" si="323"/>
        <v>0</v>
      </c>
      <c r="BK1484" s="54">
        <f t="shared" si="325"/>
        <v>0</v>
      </c>
      <c r="BL1484" s="54">
        <f t="shared" ref="BL1484:BL1547" si="330">IF($AK1484&gt;0,$AK1484,)</f>
        <v>0</v>
      </c>
      <c r="BM1484" s="54">
        <f t="shared" ref="BM1484:BM1547" si="331">IF($AL1484&gt;0,$AL1484,)</f>
        <v>0</v>
      </c>
      <c r="BN1484" s="54" t="str">
        <f t="shared" ref="BN1484:BN1547" si="332">IF(BH1484&gt;0,"taip","ne")</f>
        <v>ne</v>
      </c>
      <c r="BO1484" s="54" t="str">
        <f t="shared" ref="BO1484:BP1547" si="333">IF(BI1484&gt;0,"taip","ne")</f>
        <v>ne</v>
      </c>
      <c r="BP1484" s="54" t="str">
        <f t="shared" si="333"/>
        <v>ne</v>
      </c>
      <c r="BQ1484" s="54" t="str">
        <f t="shared" ref="BQ1484:BQ1547" si="334">IF(BL1484&gt;0,"taip","ne")</f>
        <v>ne</v>
      </c>
      <c r="BR1484" s="54" t="str">
        <f t="shared" ref="BR1484:BR1547" si="335">IF(BM1484&gt;0,"taip","ne")</f>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22"/>
        <v>0</v>
      </c>
      <c r="BH1494" s="54">
        <f t="shared" si="329"/>
        <v>0</v>
      </c>
      <c r="BI1494" s="54">
        <f t="shared" si="324"/>
        <v>0</v>
      </c>
      <c r="BJ1494" s="54">
        <f t="shared" si="323"/>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ref="BG1495:BG1558" si="336">IF($F1495&gt;0,YEAR($F1495),)</f>
        <v>0</v>
      </c>
      <c r="BH1495" s="54">
        <f t="shared" si="329"/>
        <v>0</v>
      </c>
      <c r="BI1495" s="54">
        <f t="shared" si="324"/>
        <v>0</v>
      </c>
      <c r="BJ1495" s="54">
        <f t="shared" ref="BJ1495:BJ1558" si="337">IF($AI1495&gt;0,YEAR($AI1495),)</f>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si="324"/>
        <v>0</v>
      </c>
      <c r="BJ1546" s="54">
        <f t="shared" si="337"/>
        <v>0</v>
      </c>
      <c r="BK1546" s="54">
        <f t="shared" si="325"/>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si="326"/>
        <v>ne</v>
      </c>
    </row>
    <row r="1547" spans="2:71" x14ac:dyDescent="0.2">
      <c r="B1547" s="54" t="e">
        <f>VLOOKUP(E1547,'VPS1'!$J$10:$J$29,1,FALSE)</f>
        <v>#N/A</v>
      </c>
      <c r="C1547" s="131" t="str">
        <f t="shared" si="327"/>
        <v/>
      </c>
      <c r="D1547" s="132"/>
      <c r="E1547" s="132"/>
      <c r="F1547" s="55"/>
      <c r="G1547" s="132"/>
      <c r="H1547" s="132"/>
      <c r="I1547" s="132"/>
      <c r="J1547" s="132"/>
      <c r="K1547" s="132"/>
      <c r="L1547" s="133"/>
      <c r="M1547" s="134"/>
      <c r="N1547" s="132"/>
      <c r="O1547" s="132"/>
      <c r="P1547" s="134" t="str">
        <f t="shared" si="328"/>
        <v>nepildyti</v>
      </c>
      <c r="Q1547" s="135" t="str">
        <f t="shared" si="328"/>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29"/>
        <v>0</v>
      </c>
      <c r="BI1547" s="54">
        <f t="shared" ref="BI1547:BI1610" si="338">IF($AH1547&gt;0,YEAR($AH1547),)</f>
        <v>0</v>
      </c>
      <c r="BJ1547" s="54">
        <f t="shared" si="337"/>
        <v>0</v>
      </c>
      <c r="BK1547" s="54">
        <f t="shared" ref="BK1547:BK1610" si="339">IF($AJ1547&gt;0,YEAR($AJ1547),)</f>
        <v>0</v>
      </c>
      <c r="BL1547" s="54">
        <f t="shared" si="330"/>
        <v>0</v>
      </c>
      <c r="BM1547" s="54">
        <f t="shared" si="331"/>
        <v>0</v>
      </c>
      <c r="BN1547" s="54" t="str">
        <f t="shared" si="332"/>
        <v>ne</v>
      </c>
      <c r="BO1547" s="54" t="str">
        <f t="shared" si="333"/>
        <v>ne</v>
      </c>
      <c r="BP1547" s="54" t="str">
        <f t="shared" si="333"/>
        <v>ne</v>
      </c>
      <c r="BQ1547" s="54" t="str">
        <f t="shared" si="334"/>
        <v>ne</v>
      </c>
      <c r="BR1547" s="54" t="str">
        <f t="shared" si="335"/>
        <v>ne</v>
      </c>
      <c r="BS1547" s="54" t="str">
        <f t="shared" ref="BS1547:BS1610" si="340">IF(BK1547&gt;0,"taip","ne")</f>
        <v>ne</v>
      </c>
    </row>
    <row r="1548" spans="2:71" x14ac:dyDescent="0.2">
      <c r="B1548" s="54" t="e">
        <f>VLOOKUP(E1548,'VPS1'!$J$10:$J$29,1,FALSE)</f>
        <v>#N/A</v>
      </c>
      <c r="C1548" s="131" t="str">
        <f t="shared" ref="C1548:C1611" si="341">LEFT(E1548,4)</f>
        <v/>
      </c>
      <c r="D1548" s="132"/>
      <c r="E1548" s="132"/>
      <c r="F1548" s="55"/>
      <c r="G1548" s="132"/>
      <c r="H1548" s="132"/>
      <c r="I1548" s="132"/>
      <c r="J1548" s="132"/>
      <c r="K1548" s="132"/>
      <c r="L1548" s="133"/>
      <c r="M1548" s="134"/>
      <c r="N1548" s="132"/>
      <c r="O1548" s="132"/>
      <c r="P1548" s="134" t="str">
        <f t="shared" ref="P1548:Q1611" si="342">IF($N1548="fizinis asmuo","užpildykite","nepildyti")</f>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ref="BH1548:BH1611" si="343">IF($AF1548&gt;0,YEAR($AF1548),)</f>
        <v>0</v>
      </c>
      <c r="BI1548" s="54">
        <f t="shared" si="338"/>
        <v>0</v>
      </c>
      <c r="BJ1548" s="54">
        <f t="shared" si="337"/>
        <v>0</v>
      </c>
      <c r="BK1548" s="54">
        <f t="shared" si="339"/>
        <v>0</v>
      </c>
      <c r="BL1548" s="54">
        <f t="shared" ref="BL1548:BL1611" si="344">IF($AK1548&gt;0,$AK1548,)</f>
        <v>0</v>
      </c>
      <c r="BM1548" s="54">
        <f t="shared" ref="BM1548:BM1611" si="345">IF($AL1548&gt;0,$AL1548,)</f>
        <v>0</v>
      </c>
      <c r="BN1548" s="54" t="str">
        <f t="shared" ref="BN1548:BN1611" si="346">IF(BH1548&gt;0,"taip","ne")</f>
        <v>ne</v>
      </c>
      <c r="BO1548" s="54" t="str">
        <f t="shared" ref="BO1548:BP1611" si="347">IF(BI1548&gt;0,"taip","ne")</f>
        <v>ne</v>
      </c>
      <c r="BP1548" s="54" t="str">
        <f t="shared" si="347"/>
        <v>ne</v>
      </c>
      <c r="BQ1548" s="54" t="str">
        <f t="shared" ref="BQ1548:BQ1611" si="348">IF(BL1548&gt;0,"taip","ne")</f>
        <v>ne</v>
      </c>
      <c r="BR1548" s="54" t="str">
        <f t="shared" ref="BR1548:BR1611" si="349">IF(BM1548&gt;0,"taip","ne")</f>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36"/>
        <v>0</v>
      </c>
      <c r="BH1558" s="54">
        <f t="shared" si="343"/>
        <v>0</v>
      </c>
      <c r="BI1558" s="54">
        <f t="shared" si="338"/>
        <v>0</v>
      </c>
      <c r="BJ1558" s="54">
        <f t="shared" si="337"/>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ref="BG1559:BG1622" si="350">IF($F1559&gt;0,YEAR($F1559),)</f>
        <v>0</v>
      </c>
      <c r="BH1559" s="54">
        <f t="shared" si="343"/>
        <v>0</v>
      </c>
      <c r="BI1559" s="54">
        <f t="shared" si="338"/>
        <v>0</v>
      </c>
      <c r="BJ1559" s="54">
        <f t="shared" ref="BJ1559:BJ1622" si="351">IF($AI1559&gt;0,YEAR($AI1559),)</f>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si="338"/>
        <v>0</v>
      </c>
      <c r="BJ1610" s="54">
        <f t="shared" si="351"/>
        <v>0</v>
      </c>
      <c r="BK1610" s="54">
        <f t="shared" si="339"/>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si="340"/>
        <v>ne</v>
      </c>
    </row>
    <row r="1611" spans="2:71" x14ac:dyDescent="0.2">
      <c r="B1611" s="54" t="e">
        <f>VLOOKUP(E1611,'VPS1'!$J$10:$J$29,1,FALSE)</f>
        <v>#N/A</v>
      </c>
      <c r="C1611" s="131" t="str">
        <f t="shared" si="341"/>
        <v/>
      </c>
      <c r="D1611" s="132"/>
      <c r="E1611" s="132"/>
      <c r="F1611" s="55"/>
      <c r="G1611" s="132"/>
      <c r="H1611" s="132"/>
      <c r="I1611" s="132"/>
      <c r="J1611" s="132"/>
      <c r="K1611" s="132"/>
      <c r="L1611" s="133"/>
      <c r="M1611" s="134"/>
      <c r="N1611" s="132"/>
      <c r="O1611" s="132"/>
      <c r="P1611" s="134" t="str">
        <f t="shared" si="342"/>
        <v>nepildyti</v>
      </c>
      <c r="Q1611" s="135" t="str">
        <f t="shared" si="342"/>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43"/>
        <v>0</v>
      </c>
      <c r="BI1611" s="54">
        <f t="shared" ref="BI1611:BI1674" si="352">IF($AH1611&gt;0,YEAR($AH1611),)</f>
        <v>0</v>
      </c>
      <c r="BJ1611" s="54">
        <f t="shared" si="351"/>
        <v>0</v>
      </c>
      <c r="BK1611" s="54">
        <f t="shared" ref="BK1611:BK1674" si="353">IF($AJ1611&gt;0,YEAR($AJ1611),)</f>
        <v>0</v>
      </c>
      <c r="BL1611" s="54">
        <f t="shared" si="344"/>
        <v>0</v>
      </c>
      <c r="BM1611" s="54">
        <f t="shared" si="345"/>
        <v>0</v>
      </c>
      <c r="BN1611" s="54" t="str">
        <f t="shared" si="346"/>
        <v>ne</v>
      </c>
      <c r="BO1611" s="54" t="str">
        <f t="shared" si="347"/>
        <v>ne</v>
      </c>
      <c r="BP1611" s="54" t="str">
        <f t="shared" si="347"/>
        <v>ne</v>
      </c>
      <c r="BQ1611" s="54" t="str">
        <f t="shared" si="348"/>
        <v>ne</v>
      </c>
      <c r="BR1611" s="54" t="str">
        <f t="shared" si="349"/>
        <v>ne</v>
      </c>
      <c r="BS1611" s="54" t="str">
        <f t="shared" ref="BS1611:BS1674" si="354">IF(BK1611&gt;0,"taip","ne")</f>
        <v>ne</v>
      </c>
    </row>
    <row r="1612" spans="2:71" x14ac:dyDescent="0.2">
      <c r="B1612" s="54" t="e">
        <f>VLOOKUP(E1612,'VPS1'!$J$10:$J$29,1,FALSE)</f>
        <v>#N/A</v>
      </c>
      <c r="C1612" s="131" t="str">
        <f t="shared" ref="C1612:C1675" si="355">LEFT(E1612,4)</f>
        <v/>
      </c>
      <c r="D1612" s="132"/>
      <c r="E1612" s="132"/>
      <c r="F1612" s="55"/>
      <c r="G1612" s="132"/>
      <c r="H1612" s="132"/>
      <c r="I1612" s="132"/>
      <c r="J1612" s="132"/>
      <c r="K1612" s="132"/>
      <c r="L1612" s="133"/>
      <c r="M1612" s="134"/>
      <c r="N1612" s="132"/>
      <c r="O1612" s="132"/>
      <c r="P1612" s="134" t="str">
        <f t="shared" ref="P1612:Q1675" si="356">IF($N1612="fizinis asmuo","užpildykite","nepildyti")</f>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ref="BH1612:BH1675" si="357">IF($AF1612&gt;0,YEAR($AF1612),)</f>
        <v>0</v>
      </c>
      <c r="BI1612" s="54">
        <f t="shared" si="352"/>
        <v>0</v>
      </c>
      <c r="BJ1612" s="54">
        <f t="shared" si="351"/>
        <v>0</v>
      </c>
      <c r="BK1612" s="54">
        <f t="shared" si="353"/>
        <v>0</v>
      </c>
      <c r="BL1612" s="54">
        <f t="shared" ref="BL1612:BL1675" si="358">IF($AK1612&gt;0,$AK1612,)</f>
        <v>0</v>
      </c>
      <c r="BM1612" s="54">
        <f t="shared" ref="BM1612:BM1675" si="359">IF($AL1612&gt;0,$AL1612,)</f>
        <v>0</v>
      </c>
      <c r="BN1612" s="54" t="str">
        <f t="shared" ref="BN1612:BN1675" si="360">IF(BH1612&gt;0,"taip","ne")</f>
        <v>ne</v>
      </c>
      <c r="BO1612" s="54" t="str">
        <f t="shared" ref="BO1612:BP1675" si="361">IF(BI1612&gt;0,"taip","ne")</f>
        <v>ne</v>
      </c>
      <c r="BP1612" s="54" t="str">
        <f t="shared" si="361"/>
        <v>ne</v>
      </c>
      <c r="BQ1612" s="54" t="str">
        <f t="shared" ref="BQ1612:BQ1675" si="362">IF(BL1612&gt;0,"taip","ne")</f>
        <v>ne</v>
      </c>
      <c r="BR1612" s="54" t="str">
        <f t="shared" ref="BR1612:BR1675" si="363">IF(BM1612&gt;0,"taip","ne")</f>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50"/>
        <v>0</v>
      </c>
      <c r="BH1622" s="54">
        <f t="shared" si="357"/>
        <v>0</v>
      </c>
      <c r="BI1622" s="54">
        <f t="shared" si="352"/>
        <v>0</v>
      </c>
      <c r="BJ1622" s="54">
        <f t="shared" si="351"/>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ref="BG1623:BG1686" si="364">IF($F1623&gt;0,YEAR($F1623),)</f>
        <v>0</v>
      </c>
      <c r="BH1623" s="54">
        <f t="shared" si="357"/>
        <v>0</v>
      </c>
      <c r="BI1623" s="54">
        <f t="shared" si="352"/>
        <v>0</v>
      </c>
      <c r="BJ1623" s="54">
        <f t="shared" ref="BJ1623:BJ1686" si="365">IF($AI1623&gt;0,YEAR($AI1623),)</f>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si="352"/>
        <v>0</v>
      </c>
      <c r="BJ1674" s="54">
        <f t="shared" si="365"/>
        <v>0</v>
      </c>
      <c r="BK1674" s="54">
        <f t="shared" si="353"/>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si="354"/>
        <v>ne</v>
      </c>
    </row>
    <row r="1675" spans="2:71" x14ac:dyDescent="0.2">
      <c r="B1675" s="54" t="e">
        <f>VLOOKUP(E1675,'VPS1'!$J$10:$J$29,1,FALSE)</f>
        <v>#N/A</v>
      </c>
      <c r="C1675" s="131" t="str">
        <f t="shared" si="355"/>
        <v/>
      </c>
      <c r="D1675" s="132"/>
      <c r="E1675" s="132"/>
      <c r="F1675" s="55"/>
      <c r="G1675" s="132"/>
      <c r="H1675" s="132"/>
      <c r="I1675" s="132"/>
      <c r="J1675" s="132"/>
      <c r="K1675" s="132"/>
      <c r="L1675" s="133"/>
      <c r="M1675" s="134"/>
      <c r="N1675" s="132"/>
      <c r="O1675" s="132"/>
      <c r="P1675" s="134" t="str">
        <f t="shared" si="356"/>
        <v>nepildyti</v>
      </c>
      <c r="Q1675" s="135" t="str">
        <f t="shared" si="356"/>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57"/>
        <v>0</v>
      </c>
      <c r="BI1675" s="54">
        <f t="shared" ref="BI1675:BI1738" si="366">IF($AH1675&gt;0,YEAR($AH1675),)</f>
        <v>0</v>
      </c>
      <c r="BJ1675" s="54">
        <f t="shared" si="365"/>
        <v>0</v>
      </c>
      <c r="BK1675" s="54">
        <f t="shared" ref="BK1675:BK1738" si="367">IF($AJ1675&gt;0,YEAR($AJ1675),)</f>
        <v>0</v>
      </c>
      <c r="BL1675" s="54">
        <f t="shared" si="358"/>
        <v>0</v>
      </c>
      <c r="BM1675" s="54">
        <f t="shared" si="359"/>
        <v>0</v>
      </c>
      <c r="BN1675" s="54" t="str">
        <f t="shared" si="360"/>
        <v>ne</v>
      </c>
      <c r="BO1675" s="54" t="str">
        <f t="shared" si="361"/>
        <v>ne</v>
      </c>
      <c r="BP1675" s="54" t="str">
        <f t="shared" si="361"/>
        <v>ne</v>
      </c>
      <c r="BQ1675" s="54" t="str">
        <f t="shared" si="362"/>
        <v>ne</v>
      </c>
      <c r="BR1675" s="54" t="str">
        <f t="shared" si="363"/>
        <v>ne</v>
      </c>
      <c r="BS1675" s="54" t="str">
        <f t="shared" ref="BS1675:BS1738" si="368">IF(BK1675&gt;0,"taip","ne")</f>
        <v>ne</v>
      </c>
    </row>
    <row r="1676" spans="2:71" x14ac:dyDescent="0.2">
      <c r="B1676" s="54" t="e">
        <f>VLOOKUP(E1676,'VPS1'!$J$10:$J$29,1,FALSE)</f>
        <v>#N/A</v>
      </c>
      <c r="C1676" s="131" t="str">
        <f t="shared" ref="C1676:C1739" si="369">LEFT(E1676,4)</f>
        <v/>
      </c>
      <c r="D1676" s="132"/>
      <c r="E1676" s="132"/>
      <c r="F1676" s="55"/>
      <c r="G1676" s="132"/>
      <c r="H1676" s="132"/>
      <c r="I1676" s="132"/>
      <c r="J1676" s="132"/>
      <c r="K1676" s="132"/>
      <c r="L1676" s="133"/>
      <c r="M1676" s="134"/>
      <c r="N1676" s="132"/>
      <c r="O1676" s="132"/>
      <c r="P1676" s="134" t="str">
        <f t="shared" ref="P1676:Q1739" si="370">IF($N1676="fizinis asmuo","užpildykite","nepildyti")</f>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ref="BH1676:BH1739" si="371">IF($AF1676&gt;0,YEAR($AF1676),)</f>
        <v>0</v>
      </c>
      <c r="BI1676" s="54">
        <f t="shared" si="366"/>
        <v>0</v>
      </c>
      <c r="BJ1676" s="54">
        <f t="shared" si="365"/>
        <v>0</v>
      </c>
      <c r="BK1676" s="54">
        <f t="shared" si="367"/>
        <v>0</v>
      </c>
      <c r="BL1676" s="54">
        <f t="shared" ref="BL1676:BL1739" si="372">IF($AK1676&gt;0,$AK1676,)</f>
        <v>0</v>
      </c>
      <c r="BM1676" s="54">
        <f t="shared" ref="BM1676:BM1739" si="373">IF($AL1676&gt;0,$AL1676,)</f>
        <v>0</v>
      </c>
      <c r="BN1676" s="54" t="str">
        <f t="shared" ref="BN1676:BN1739" si="374">IF(BH1676&gt;0,"taip","ne")</f>
        <v>ne</v>
      </c>
      <c r="BO1676" s="54" t="str">
        <f t="shared" ref="BO1676:BP1739" si="375">IF(BI1676&gt;0,"taip","ne")</f>
        <v>ne</v>
      </c>
      <c r="BP1676" s="54" t="str">
        <f t="shared" si="375"/>
        <v>ne</v>
      </c>
      <c r="BQ1676" s="54" t="str">
        <f t="shared" ref="BQ1676:BQ1739" si="376">IF(BL1676&gt;0,"taip","ne")</f>
        <v>ne</v>
      </c>
      <c r="BR1676" s="54" t="str">
        <f t="shared" ref="BR1676:BR1739" si="377">IF(BM1676&gt;0,"taip","ne")</f>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64"/>
        <v>0</v>
      </c>
      <c r="BH1686" s="54">
        <f t="shared" si="371"/>
        <v>0</v>
      </c>
      <c r="BI1686" s="54">
        <f t="shared" si="366"/>
        <v>0</v>
      </c>
      <c r="BJ1686" s="54">
        <f t="shared" si="365"/>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ref="BG1687:BG1750" si="378">IF($F1687&gt;0,YEAR($F1687),)</f>
        <v>0</v>
      </c>
      <c r="BH1687" s="54">
        <f t="shared" si="371"/>
        <v>0</v>
      </c>
      <c r="BI1687" s="54">
        <f t="shared" si="366"/>
        <v>0</v>
      </c>
      <c r="BJ1687" s="54">
        <f t="shared" ref="BJ1687:BJ1750" si="379">IF($AI1687&gt;0,YEAR($AI1687),)</f>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si="366"/>
        <v>0</v>
      </c>
      <c r="BJ1738" s="54">
        <f t="shared" si="379"/>
        <v>0</v>
      </c>
      <c r="BK1738" s="54">
        <f t="shared" si="367"/>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si="368"/>
        <v>ne</v>
      </c>
    </row>
    <row r="1739" spans="2:71" x14ac:dyDescent="0.2">
      <c r="B1739" s="54" t="e">
        <f>VLOOKUP(E1739,'VPS1'!$J$10:$J$29,1,FALSE)</f>
        <v>#N/A</v>
      </c>
      <c r="C1739" s="131" t="str">
        <f t="shared" si="369"/>
        <v/>
      </c>
      <c r="D1739" s="132"/>
      <c r="E1739" s="132"/>
      <c r="F1739" s="55"/>
      <c r="G1739" s="132"/>
      <c r="H1739" s="132"/>
      <c r="I1739" s="132"/>
      <c r="J1739" s="132"/>
      <c r="K1739" s="132"/>
      <c r="L1739" s="133"/>
      <c r="M1739" s="134"/>
      <c r="N1739" s="132"/>
      <c r="O1739" s="132"/>
      <c r="P1739" s="134" t="str">
        <f t="shared" si="370"/>
        <v>nepildyti</v>
      </c>
      <c r="Q1739" s="135" t="str">
        <f t="shared" si="370"/>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71"/>
        <v>0</v>
      </c>
      <c r="BI1739" s="54">
        <f t="shared" ref="BI1739:BI1802" si="380">IF($AH1739&gt;0,YEAR($AH1739),)</f>
        <v>0</v>
      </c>
      <c r="BJ1739" s="54">
        <f t="shared" si="379"/>
        <v>0</v>
      </c>
      <c r="BK1739" s="54">
        <f t="shared" ref="BK1739:BK1802" si="381">IF($AJ1739&gt;0,YEAR($AJ1739),)</f>
        <v>0</v>
      </c>
      <c r="BL1739" s="54">
        <f t="shared" si="372"/>
        <v>0</v>
      </c>
      <c r="BM1739" s="54">
        <f t="shared" si="373"/>
        <v>0</v>
      </c>
      <c r="BN1739" s="54" t="str">
        <f t="shared" si="374"/>
        <v>ne</v>
      </c>
      <c r="BO1739" s="54" t="str">
        <f t="shared" si="375"/>
        <v>ne</v>
      </c>
      <c r="BP1739" s="54" t="str">
        <f t="shared" si="375"/>
        <v>ne</v>
      </c>
      <c r="BQ1739" s="54" t="str">
        <f t="shared" si="376"/>
        <v>ne</v>
      </c>
      <c r="BR1739" s="54" t="str">
        <f t="shared" si="377"/>
        <v>ne</v>
      </c>
      <c r="BS1739" s="54" t="str">
        <f t="shared" ref="BS1739:BS1802" si="382">IF(BK1739&gt;0,"taip","ne")</f>
        <v>ne</v>
      </c>
    </row>
    <row r="1740" spans="2:71" x14ac:dyDescent="0.2">
      <c r="B1740" s="54" t="e">
        <f>VLOOKUP(E1740,'VPS1'!$J$10:$J$29,1,FALSE)</f>
        <v>#N/A</v>
      </c>
      <c r="C1740" s="131" t="str">
        <f t="shared" ref="C1740:C1803" si="383">LEFT(E1740,4)</f>
        <v/>
      </c>
      <c r="D1740" s="132"/>
      <c r="E1740" s="132"/>
      <c r="F1740" s="55"/>
      <c r="G1740" s="132"/>
      <c r="H1740" s="132"/>
      <c r="I1740" s="132"/>
      <c r="J1740" s="132"/>
      <c r="K1740" s="132"/>
      <c r="L1740" s="133"/>
      <c r="M1740" s="134"/>
      <c r="N1740" s="132"/>
      <c r="O1740" s="132"/>
      <c r="P1740" s="134" t="str">
        <f t="shared" ref="P1740:Q1803" si="384">IF($N1740="fizinis asmuo","užpildykite","nepildyti")</f>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ref="BH1740:BH1803" si="385">IF($AF1740&gt;0,YEAR($AF1740),)</f>
        <v>0</v>
      </c>
      <c r="BI1740" s="54">
        <f t="shared" si="380"/>
        <v>0</v>
      </c>
      <c r="BJ1740" s="54">
        <f t="shared" si="379"/>
        <v>0</v>
      </c>
      <c r="BK1740" s="54">
        <f t="shared" si="381"/>
        <v>0</v>
      </c>
      <c r="BL1740" s="54">
        <f t="shared" ref="BL1740:BL1803" si="386">IF($AK1740&gt;0,$AK1740,)</f>
        <v>0</v>
      </c>
      <c r="BM1740" s="54">
        <f t="shared" ref="BM1740:BM1803" si="387">IF($AL1740&gt;0,$AL1740,)</f>
        <v>0</v>
      </c>
      <c r="BN1740" s="54" t="str">
        <f t="shared" ref="BN1740:BN1803" si="388">IF(BH1740&gt;0,"taip","ne")</f>
        <v>ne</v>
      </c>
      <c r="BO1740" s="54" t="str">
        <f t="shared" ref="BO1740:BP1803" si="389">IF(BI1740&gt;0,"taip","ne")</f>
        <v>ne</v>
      </c>
      <c r="BP1740" s="54" t="str">
        <f t="shared" si="389"/>
        <v>ne</v>
      </c>
      <c r="BQ1740" s="54" t="str">
        <f t="shared" ref="BQ1740:BQ1803" si="390">IF(BL1740&gt;0,"taip","ne")</f>
        <v>ne</v>
      </c>
      <c r="BR1740" s="54" t="str">
        <f t="shared" ref="BR1740:BR1803" si="391">IF(BM1740&gt;0,"taip","ne")</f>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78"/>
        <v>0</v>
      </c>
      <c r="BH1750" s="54">
        <f t="shared" si="385"/>
        <v>0</v>
      </c>
      <c r="BI1750" s="54">
        <f t="shared" si="380"/>
        <v>0</v>
      </c>
      <c r="BJ1750" s="54">
        <f t="shared" si="379"/>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ref="BG1751:BG1814" si="392">IF($F1751&gt;0,YEAR($F1751),)</f>
        <v>0</v>
      </c>
      <c r="BH1751" s="54">
        <f t="shared" si="385"/>
        <v>0</v>
      </c>
      <c r="BI1751" s="54">
        <f t="shared" si="380"/>
        <v>0</v>
      </c>
      <c r="BJ1751" s="54">
        <f t="shared" ref="BJ1751:BJ1814" si="393">IF($AI1751&gt;0,YEAR($AI1751),)</f>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si="380"/>
        <v>0</v>
      </c>
      <c r="BJ1802" s="54">
        <f t="shared" si="393"/>
        <v>0</v>
      </c>
      <c r="BK1802" s="54">
        <f t="shared" si="381"/>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si="382"/>
        <v>ne</v>
      </c>
    </row>
    <row r="1803" spans="2:71" x14ac:dyDescent="0.2">
      <c r="B1803" s="54" t="e">
        <f>VLOOKUP(E1803,'VPS1'!$J$10:$J$29,1,FALSE)</f>
        <v>#N/A</v>
      </c>
      <c r="C1803" s="131" t="str">
        <f t="shared" si="383"/>
        <v/>
      </c>
      <c r="D1803" s="132"/>
      <c r="E1803" s="132"/>
      <c r="F1803" s="55"/>
      <c r="G1803" s="132"/>
      <c r="H1803" s="132"/>
      <c r="I1803" s="132"/>
      <c r="J1803" s="132"/>
      <c r="K1803" s="132"/>
      <c r="L1803" s="133"/>
      <c r="M1803" s="134"/>
      <c r="N1803" s="132"/>
      <c r="O1803" s="132"/>
      <c r="P1803" s="134" t="str">
        <f t="shared" si="384"/>
        <v>nepildyti</v>
      </c>
      <c r="Q1803" s="135" t="str">
        <f t="shared" si="384"/>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85"/>
        <v>0</v>
      </c>
      <c r="BI1803" s="54">
        <f t="shared" ref="BI1803:BI1866" si="394">IF($AH1803&gt;0,YEAR($AH1803),)</f>
        <v>0</v>
      </c>
      <c r="BJ1803" s="54">
        <f t="shared" si="393"/>
        <v>0</v>
      </c>
      <c r="BK1803" s="54">
        <f t="shared" ref="BK1803:BK1866" si="395">IF($AJ1803&gt;0,YEAR($AJ1803),)</f>
        <v>0</v>
      </c>
      <c r="BL1803" s="54">
        <f t="shared" si="386"/>
        <v>0</v>
      </c>
      <c r="BM1803" s="54">
        <f t="shared" si="387"/>
        <v>0</v>
      </c>
      <c r="BN1803" s="54" t="str">
        <f t="shared" si="388"/>
        <v>ne</v>
      </c>
      <c r="BO1803" s="54" t="str">
        <f t="shared" si="389"/>
        <v>ne</v>
      </c>
      <c r="BP1803" s="54" t="str">
        <f t="shared" si="389"/>
        <v>ne</v>
      </c>
      <c r="BQ1803" s="54" t="str">
        <f t="shared" si="390"/>
        <v>ne</v>
      </c>
      <c r="BR1803" s="54" t="str">
        <f t="shared" si="391"/>
        <v>ne</v>
      </c>
      <c r="BS1803" s="54" t="str">
        <f t="shared" ref="BS1803:BS1866" si="396">IF(BK1803&gt;0,"taip","ne")</f>
        <v>ne</v>
      </c>
    </row>
    <row r="1804" spans="2:71" x14ac:dyDescent="0.2">
      <c r="B1804" s="54" t="e">
        <f>VLOOKUP(E1804,'VPS1'!$J$10:$J$29,1,FALSE)</f>
        <v>#N/A</v>
      </c>
      <c r="C1804" s="131" t="str">
        <f t="shared" ref="C1804:C1867" si="397">LEFT(E1804,4)</f>
        <v/>
      </c>
      <c r="D1804" s="132"/>
      <c r="E1804" s="132"/>
      <c r="F1804" s="55"/>
      <c r="G1804" s="132"/>
      <c r="H1804" s="132"/>
      <c r="I1804" s="132"/>
      <c r="J1804" s="132"/>
      <c r="K1804" s="132"/>
      <c r="L1804" s="133"/>
      <c r="M1804" s="134"/>
      <c r="N1804" s="132"/>
      <c r="O1804" s="132"/>
      <c r="P1804" s="134" t="str">
        <f t="shared" ref="P1804:Q1867" si="398">IF($N1804="fizinis asmuo","užpildykite","nepildyti")</f>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ref="BH1804:BH1867" si="399">IF($AF1804&gt;0,YEAR($AF1804),)</f>
        <v>0</v>
      </c>
      <c r="BI1804" s="54">
        <f t="shared" si="394"/>
        <v>0</v>
      </c>
      <c r="BJ1804" s="54">
        <f t="shared" si="393"/>
        <v>0</v>
      </c>
      <c r="BK1804" s="54">
        <f t="shared" si="395"/>
        <v>0</v>
      </c>
      <c r="BL1804" s="54">
        <f t="shared" ref="BL1804:BL1867" si="400">IF($AK1804&gt;0,$AK1804,)</f>
        <v>0</v>
      </c>
      <c r="BM1804" s="54">
        <f t="shared" ref="BM1804:BM1867" si="401">IF($AL1804&gt;0,$AL1804,)</f>
        <v>0</v>
      </c>
      <c r="BN1804" s="54" t="str">
        <f t="shared" ref="BN1804:BN1867" si="402">IF(BH1804&gt;0,"taip","ne")</f>
        <v>ne</v>
      </c>
      <c r="BO1804" s="54" t="str">
        <f t="shared" ref="BO1804:BP1867" si="403">IF(BI1804&gt;0,"taip","ne")</f>
        <v>ne</v>
      </c>
      <c r="BP1804" s="54" t="str">
        <f t="shared" si="403"/>
        <v>ne</v>
      </c>
      <c r="BQ1804" s="54" t="str">
        <f t="shared" ref="BQ1804:BQ1867" si="404">IF(BL1804&gt;0,"taip","ne")</f>
        <v>ne</v>
      </c>
      <c r="BR1804" s="54" t="str">
        <f t="shared" ref="BR1804:BR1867" si="405">IF(BM1804&gt;0,"taip","ne")</f>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392"/>
        <v>0</v>
      </c>
      <c r="BH1814" s="54">
        <f t="shared" si="399"/>
        <v>0</v>
      </c>
      <c r="BI1814" s="54">
        <f t="shared" si="394"/>
        <v>0</v>
      </c>
      <c r="BJ1814" s="54">
        <f t="shared" si="393"/>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ref="BG1815:BG1878" si="406">IF($F1815&gt;0,YEAR($F1815),)</f>
        <v>0</v>
      </c>
      <c r="BH1815" s="54">
        <f t="shared" si="399"/>
        <v>0</v>
      </c>
      <c r="BI1815" s="54">
        <f t="shared" si="394"/>
        <v>0</v>
      </c>
      <c r="BJ1815" s="54">
        <f t="shared" ref="BJ1815:BJ1878" si="407">IF($AI1815&gt;0,YEAR($AI1815),)</f>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si="394"/>
        <v>0</v>
      </c>
      <c r="BJ1866" s="54">
        <f t="shared" si="407"/>
        <v>0</v>
      </c>
      <c r="BK1866" s="54">
        <f t="shared" si="395"/>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si="396"/>
        <v>ne</v>
      </c>
    </row>
    <row r="1867" spans="2:71" x14ac:dyDescent="0.2">
      <c r="B1867" s="54" t="e">
        <f>VLOOKUP(E1867,'VPS1'!$J$10:$J$29,1,FALSE)</f>
        <v>#N/A</v>
      </c>
      <c r="C1867" s="131" t="str">
        <f t="shared" si="397"/>
        <v/>
      </c>
      <c r="D1867" s="132"/>
      <c r="E1867" s="132"/>
      <c r="F1867" s="55"/>
      <c r="G1867" s="132"/>
      <c r="H1867" s="132"/>
      <c r="I1867" s="132"/>
      <c r="J1867" s="132"/>
      <c r="K1867" s="132"/>
      <c r="L1867" s="133"/>
      <c r="M1867" s="134"/>
      <c r="N1867" s="132"/>
      <c r="O1867" s="132"/>
      <c r="P1867" s="134" t="str">
        <f t="shared" si="398"/>
        <v>nepildyti</v>
      </c>
      <c r="Q1867" s="135" t="str">
        <f t="shared" si="398"/>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399"/>
        <v>0</v>
      </c>
      <c r="BI1867" s="54">
        <f t="shared" ref="BI1867:BI1930" si="408">IF($AH1867&gt;0,YEAR($AH1867),)</f>
        <v>0</v>
      </c>
      <c r="BJ1867" s="54">
        <f t="shared" si="407"/>
        <v>0</v>
      </c>
      <c r="BK1867" s="54">
        <f t="shared" ref="BK1867:BK1930" si="409">IF($AJ1867&gt;0,YEAR($AJ1867),)</f>
        <v>0</v>
      </c>
      <c r="BL1867" s="54">
        <f t="shared" si="400"/>
        <v>0</v>
      </c>
      <c r="BM1867" s="54">
        <f t="shared" si="401"/>
        <v>0</v>
      </c>
      <c r="BN1867" s="54" t="str">
        <f t="shared" si="402"/>
        <v>ne</v>
      </c>
      <c r="BO1867" s="54" t="str">
        <f t="shared" si="403"/>
        <v>ne</v>
      </c>
      <c r="BP1867" s="54" t="str">
        <f t="shared" si="403"/>
        <v>ne</v>
      </c>
      <c r="BQ1867" s="54" t="str">
        <f t="shared" si="404"/>
        <v>ne</v>
      </c>
      <c r="BR1867" s="54" t="str">
        <f t="shared" si="405"/>
        <v>ne</v>
      </c>
      <c r="BS1867" s="54" t="str">
        <f t="shared" ref="BS1867:BS1930" si="410">IF(BK1867&gt;0,"taip","ne")</f>
        <v>ne</v>
      </c>
    </row>
    <row r="1868" spans="2:71" x14ac:dyDescent="0.2">
      <c r="B1868" s="54" t="e">
        <f>VLOOKUP(E1868,'VPS1'!$J$10:$J$29,1,FALSE)</f>
        <v>#N/A</v>
      </c>
      <c r="C1868" s="131" t="str">
        <f t="shared" ref="C1868:C1931" si="411">LEFT(E1868,4)</f>
        <v/>
      </c>
      <c r="D1868" s="132"/>
      <c r="E1868" s="132"/>
      <c r="F1868" s="55"/>
      <c r="G1868" s="132"/>
      <c r="H1868" s="132"/>
      <c r="I1868" s="132"/>
      <c r="J1868" s="132"/>
      <c r="K1868" s="132"/>
      <c r="L1868" s="133"/>
      <c r="M1868" s="134"/>
      <c r="N1868" s="132"/>
      <c r="O1868" s="132"/>
      <c r="P1868" s="134" t="str">
        <f t="shared" ref="P1868:Q1931" si="412">IF($N1868="fizinis asmuo","užpildykite","nepildyti")</f>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ref="BH1868:BH1931" si="413">IF($AF1868&gt;0,YEAR($AF1868),)</f>
        <v>0</v>
      </c>
      <c r="BI1868" s="54">
        <f t="shared" si="408"/>
        <v>0</v>
      </c>
      <c r="BJ1868" s="54">
        <f t="shared" si="407"/>
        <v>0</v>
      </c>
      <c r="BK1868" s="54">
        <f t="shared" si="409"/>
        <v>0</v>
      </c>
      <c r="BL1868" s="54">
        <f t="shared" ref="BL1868:BL1931" si="414">IF($AK1868&gt;0,$AK1868,)</f>
        <v>0</v>
      </c>
      <c r="BM1868" s="54">
        <f t="shared" ref="BM1868:BM1931" si="415">IF($AL1868&gt;0,$AL1868,)</f>
        <v>0</v>
      </c>
      <c r="BN1868" s="54" t="str">
        <f t="shared" ref="BN1868:BN1931" si="416">IF(BH1868&gt;0,"taip","ne")</f>
        <v>ne</v>
      </c>
      <c r="BO1868" s="54" t="str">
        <f t="shared" ref="BO1868:BP1931" si="417">IF(BI1868&gt;0,"taip","ne")</f>
        <v>ne</v>
      </c>
      <c r="BP1868" s="54" t="str">
        <f t="shared" si="417"/>
        <v>ne</v>
      </c>
      <c r="BQ1868" s="54" t="str">
        <f t="shared" ref="BQ1868:BQ1931" si="418">IF(BL1868&gt;0,"taip","ne")</f>
        <v>ne</v>
      </c>
      <c r="BR1868" s="54" t="str">
        <f t="shared" ref="BR1868:BR1931" si="419">IF(BM1868&gt;0,"taip","ne")</f>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06"/>
        <v>0</v>
      </c>
      <c r="BH1878" s="54">
        <f t="shared" si="413"/>
        <v>0</v>
      </c>
      <c r="BI1878" s="54">
        <f t="shared" si="408"/>
        <v>0</v>
      </c>
      <c r="BJ1878" s="54">
        <f t="shared" si="407"/>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ref="BG1879:BG1942" si="420">IF($F1879&gt;0,YEAR($F1879),)</f>
        <v>0</v>
      </c>
      <c r="BH1879" s="54">
        <f t="shared" si="413"/>
        <v>0</v>
      </c>
      <c r="BI1879" s="54">
        <f t="shared" si="408"/>
        <v>0</v>
      </c>
      <c r="BJ1879" s="54">
        <f t="shared" ref="BJ1879:BJ1942" si="421">IF($AI1879&gt;0,YEAR($AI1879),)</f>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si="408"/>
        <v>0</v>
      </c>
      <c r="BJ1930" s="54">
        <f t="shared" si="421"/>
        <v>0</v>
      </c>
      <c r="BK1930" s="54">
        <f t="shared" si="409"/>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si="410"/>
        <v>ne</v>
      </c>
    </row>
    <row r="1931" spans="2:71" x14ac:dyDescent="0.2">
      <c r="B1931" s="54" t="e">
        <f>VLOOKUP(E1931,'VPS1'!$J$10:$J$29,1,FALSE)</f>
        <v>#N/A</v>
      </c>
      <c r="C1931" s="131" t="str">
        <f t="shared" si="411"/>
        <v/>
      </c>
      <c r="D1931" s="132"/>
      <c r="E1931" s="132"/>
      <c r="F1931" s="55"/>
      <c r="G1931" s="132"/>
      <c r="H1931" s="132"/>
      <c r="I1931" s="132"/>
      <c r="J1931" s="132"/>
      <c r="K1931" s="132"/>
      <c r="L1931" s="133"/>
      <c r="M1931" s="134"/>
      <c r="N1931" s="132"/>
      <c r="O1931" s="132"/>
      <c r="P1931" s="134" t="str">
        <f t="shared" si="412"/>
        <v>nepildyti</v>
      </c>
      <c r="Q1931" s="135" t="str">
        <f t="shared" si="412"/>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13"/>
        <v>0</v>
      </c>
      <c r="BI1931" s="54">
        <f t="shared" ref="BI1931:BI1994" si="422">IF($AH1931&gt;0,YEAR($AH1931),)</f>
        <v>0</v>
      </c>
      <c r="BJ1931" s="54">
        <f t="shared" si="421"/>
        <v>0</v>
      </c>
      <c r="BK1931" s="54">
        <f t="shared" ref="BK1931:BK1994" si="423">IF($AJ1931&gt;0,YEAR($AJ1931),)</f>
        <v>0</v>
      </c>
      <c r="BL1931" s="54">
        <f t="shared" si="414"/>
        <v>0</v>
      </c>
      <c r="BM1931" s="54">
        <f t="shared" si="415"/>
        <v>0</v>
      </c>
      <c r="BN1931" s="54" t="str">
        <f t="shared" si="416"/>
        <v>ne</v>
      </c>
      <c r="BO1931" s="54" t="str">
        <f t="shared" si="417"/>
        <v>ne</v>
      </c>
      <c r="BP1931" s="54" t="str">
        <f t="shared" si="417"/>
        <v>ne</v>
      </c>
      <c r="BQ1931" s="54" t="str">
        <f t="shared" si="418"/>
        <v>ne</v>
      </c>
      <c r="BR1931" s="54" t="str">
        <f t="shared" si="419"/>
        <v>ne</v>
      </c>
      <c r="BS1931" s="54" t="str">
        <f t="shared" ref="BS1931:BS1994" si="424">IF(BK1931&gt;0,"taip","ne")</f>
        <v>ne</v>
      </c>
    </row>
    <row r="1932" spans="2:71" x14ac:dyDescent="0.2">
      <c r="B1932" s="54" t="e">
        <f>VLOOKUP(E1932,'VPS1'!$J$10:$J$29,1,FALSE)</f>
        <v>#N/A</v>
      </c>
      <c r="C1932" s="131" t="str">
        <f t="shared" ref="C1932:C1995" si="425">LEFT(E1932,4)</f>
        <v/>
      </c>
      <c r="D1932" s="132"/>
      <c r="E1932" s="132"/>
      <c r="F1932" s="55"/>
      <c r="G1932" s="132"/>
      <c r="H1932" s="132"/>
      <c r="I1932" s="132"/>
      <c r="J1932" s="132"/>
      <c r="K1932" s="132"/>
      <c r="L1932" s="133"/>
      <c r="M1932" s="134"/>
      <c r="N1932" s="132"/>
      <c r="O1932" s="132"/>
      <c r="P1932" s="134" t="str">
        <f t="shared" ref="P1932:Q1995" si="426">IF($N1932="fizinis asmuo","užpildykite","nepildyti")</f>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ref="BH1932:BH1995" si="427">IF($AF1932&gt;0,YEAR($AF1932),)</f>
        <v>0</v>
      </c>
      <c r="BI1932" s="54">
        <f t="shared" si="422"/>
        <v>0</v>
      </c>
      <c r="BJ1932" s="54">
        <f t="shared" si="421"/>
        <v>0</v>
      </c>
      <c r="BK1932" s="54">
        <f t="shared" si="423"/>
        <v>0</v>
      </c>
      <c r="BL1932" s="54">
        <f t="shared" ref="BL1932:BL1995" si="428">IF($AK1932&gt;0,$AK1932,)</f>
        <v>0</v>
      </c>
      <c r="BM1932" s="54">
        <f t="shared" ref="BM1932:BM1995" si="429">IF($AL1932&gt;0,$AL1932,)</f>
        <v>0</v>
      </c>
      <c r="BN1932" s="54" t="str">
        <f t="shared" ref="BN1932:BN1995" si="430">IF(BH1932&gt;0,"taip","ne")</f>
        <v>ne</v>
      </c>
      <c r="BO1932" s="54" t="str">
        <f t="shared" ref="BO1932:BP1995" si="431">IF(BI1932&gt;0,"taip","ne")</f>
        <v>ne</v>
      </c>
      <c r="BP1932" s="54" t="str">
        <f t="shared" si="431"/>
        <v>ne</v>
      </c>
      <c r="BQ1932" s="54" t="str">
        <f t="shared" ref="BQ1932:BQ1995" si="432">IF(BL1932&gt;0,"taip","ne")</f>
        <v>ne</v>
      </c>
      <c r="BR1932" s="54" t="str">
        <f t="shared" ref="BR1932:BR1995" si="433">IF(BM1932&gt;0,"taip","ne")</f>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20"/>
        <v>0</v>
      </c>
      <c r="BH1942" s="54">
        <f t="shared" si="427"/>
        <v>0</v>
      </c>
      <c r="BI1942" s="54">
        <f t="shared" si="422"/>
        <v>0</v>
      </c>
      <c r="BJ1942" s="54">
        <f t="shared" si="421"/>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ref="BG1943:BG2006" si="434">IF($F1943&gt;0,YEAR($F1943),)</f>
        <v>0</v>
      </c>
      <c r="BH1943" s="54">
        <f t="shared" si="427"/>
        <v>0</v>
      </c>
      <c r="BI1943" s="54">
        <f t="shared" si="422"/>
        <v>0</v>
      </c>
      <c r="BJ1943" s="54">
        <f t="shared" ref="BJ1943:BJ2006" si="435">IF($AI1943&gt;0,YEAR($AI1943),)</f>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si="422"/>
        <v>0</v>
      </c>
      <c r="BJ1994" s="54">
        <f t="shared" si="435"/>
        <v>0</v>
      </c>
      <c r="BK1994" s="54">
        <f t="shared" si="423"/>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si="424"/>
        <v>ne</v>
      </c>
    </row>
    <row r="1995" spans="2:71" x14ac:dyDescent="0.2">
      <c r="B1995" s="54" t="e">
        <f>VLOOKUP(E1995,'VPS1'!$J$10:$J$29,1,FALSE)</f>
        <v>#N/A</v>
      </c>
      <c r="C1995" s="131" t="str">
        <f t="shared" si="425"/>
        <v/>
      </c>
      <c r="D1995" s="132"/>
      <c r="E1995" s="132"/>
      <c r="F1995" s="55"/>
      <c r="G1995" s="132"/>
      <c r="H1995" s="132"/>
      <c r="I1995" s="132"/>
      <c r="J1995" s="132"/>
      <c r="K1995" s="132"/>
      <c r="L1995" s="133"/>
      <c r="M1995" s="134"/>
      <c r="N1995" s="132"/>
      <c r="O1995" s="132"/>
      <c r="P1995" s="134" t="str">
        <f t="shared" si="426"/>
        <v>nepildyti</v>
      </c>
      <c r="Q1995" s="135" t="str">
        <f t="shared" si="426"/>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27"/>
        <v>0</v>
      </c>
      <c r="BI1995" s="54">
        <f t="shared" ref="BI1995:BI2058" si="436">IF($AH1995&gt;0,YEAR($AH1995),)</f>
        <v>0</v>
      </c>
      <c r="BJ1995" s="54">
        <f t="shared" si="435"/>
        <v>0</v>
      </c>
      <c r="BK1995" s="54">
        <f t="shared" ref="BK1995:BK2058" si="437">IF($AJ1995&gt;0,YEAR($AJ1995),)</f>
        <v>0</v>
      </c>
      <c r="BL1995" s="54">
        <f t="shared" si="428"/>
        <v>0</v>
      </c>
      <c r="BM1995" s="54">
        <f t="shared" si="429"/>
        <v>0</v>
      </c>
      <c r="BN1995" s="54" t="str">
        <f t="shared" si="430"/>
        <v>ne</v>
      </c>
      <c r="BO1995" s="54" t="str">
        <f t="shared" si="431"/>
        <v>ne</v>
      </c>
      <c r="BP1995" s="54" t="str">
        <f t="shared" si="431"/>
        <v>ne</v>
      </c>
      <c r="BQ1995" s="54" t="str">
        <f t="shared" si="432"/>
        <v>ne</v>
      </c>
      <c r="BR1995" s="54" t="str">
        <f t="shared" si="433"/>
        <v>ne</v>
      </c>
      <c r="BS1995" s="54" t="str">
        <f t="shared" ref="BS1995:BS2058" si="438">IF(BK1995&gt;0,"taip","ne")</f>
        <v>ne</v>
      </c>
    </row>
    <row r="1996" spans="2:71" x14ac:dyDescent="0.2">
      <c r="B1996" s="54" t="e">
        <f>VLOOKUP(E1996,'VPS1'!$J$10:$J$29,1,FALSE)</f>
        <v>#N/A</v>
      </c>
      <c r="C1996" s="131" t="str">
        <f t="shared" ref="C1996:C2059" si="439">LEFT(E1996,4)</f>
        <v/>
      </c>
      <c r="D1996" s="132"/>
      <c r="E1996" s="132"/>
      <c r="F1996" s="55"/>
      <c r="G1996" s="132"/>
      <c r="H1996" s="132"/>
      <c r="I1996" s="132"/>
      <c r="J1996" s="132"/>
      <c r="K1996" s="132"/>
      <c r="L1996" s="133"/>
      <c r="M1996" s="134"/>
      <c r="N1996" s="132"/>
      <c r="O1996" s="132"/>
      <c r="P1996" s="134" t="str">
        <f t="shared" ref="P1996:Q2059" si="440">IF($N1996="fizinis asmuo","užpildykite","nepildyti")</f>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ref="BH1996:BH2059" si="441">IF($AF1996&gt;0,YEAR($AF1996),)</f>
        <v>0</v>
      </c>
      <c r="BI1996" s="54">
        <f t="shared" si="436"/>
        <v>0</v>
      </c>
      <c r="BJ1996" s="54">
        <f t="shared" si="435"/>
        <v>0</v>
      </c>
      <c r="BK1996" s="54">
        <f t="shared" si="437"/>
        <v>0</v>
      </c>
      <c r="BL1996" s="54">
        <f t="shared" ref="BL1996:BL2059" si="442">IF($AK1996&gt;0,$AK1996,)</f>
        <v>0</v>
      </c>
      <c r="BM1996" s="54">
        <f t="shared" ref="BM1996:BM2059" si="443">IF($AL1996&gt;0,$AL1996,)</f>
        <v>0</v>
      </c>
      <c r="BN1996" s="54" t="str">
        <f t="shared" ref="BN1996:BN2059" si="444">IF(BH1996&gt;0,"taip","ne")</f>
        <v>ne</v>
      </c>
      <c r="BO1996" s="54" t="str">
        <f t="shared" ref="BO1996:BP2059" si="445">IF(BI1996&gt;0,"taip","ne")</f>
        <v>ne</v>
      </c>
      <c r="BP1996" s="54" t="str">
        <f t="shared" si="445"/>
        <v>ne</v>
      </c>
      <c r="BQ1996" s="54" t="str">
        <f t="shared" ref="BQ1996:BQ2059" si="446">IF(BL1996&gt;0,"taip","ne")</f>
        <v>ne</v>
      </c>
      <c r="BR1996" s="54" t="str">
        <f t="shared" ref="BR1996:BR2059" si="447">IF(BM1996&gt;0,"taip","ne")</f>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34"/>
        <v>0</v>
      </c>
      <c r="BH2006" s="54">
        <f t="shared" si="441"/>
        <v>0</v>
      </c>
      <c r="BI2006" s="54">
        <f t="shared" si="436"/>
        <v>0</v>
      </c>
      <c r="BJ2006" s="54">
        <f t="shared" si="435"/>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ref="BG2007:BG2070" si="448">IF($F2007&gt;0,YEAR($F2007),)</f>
        <v>0</v>
      </c>
      <c r="BH2007" s="54">
        <f t="shared" si="441"/>
        <v>0</v>
      </c>
      <c r="BI2007" s="54">
        <f t="shared" si="436"/>
        <v>0</v>
      </c>
      <c r="BJ2007" s="54">
        <f t="shared" ref="BJ2007:BJ2070" si="449">IF($AI2007&gt;0,YEAR($AI2007),)</f>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si="436"/>
        <v>0</v>
      </c>
      <c r="BJ2058" s="54">
        <f t="shared" si="449"/>
        <v>0</v>
      </c>
      <c r="BK2058" s="54">
        <f t="shared" si="437"/>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si="438"/>
        <v>ne</v>
      </c>
    </row>
    <row r="2059" spans="2:71" x14ac:dyDescent="0.2">
      <c r="B2059" s="54" t="e">
        <f>VLOOKUP(E2059,'VPS1'!$J$10:$J$29,1,FALSE)</f>
        <v>#N/A</v>
      </c>
      <c r="C2059" s="131" t="str">
        <f t="shared" si="439"/>
        <v/>
      </c>
      <c r="D2059" s="132"/>
      <c r="E2059" s="132"/>
      <c r="F2059" s="55"/>
      <c r="G2059" s="132"/>
      <c r="H2059" s="132"/>
      <c r="I2059" s="132"/>
      <c r="J2059" s="132"/>
      <c r="K2059" s="132"/>
      <c r="L2059" s="133"/>
      <c r="M2059" s="134"/>
      <c r="N2059" s="132"/>
      <c r="O2059" s="132"/>
      <c r="P2059" s="134" t="str">
        <f t="shared" si="440"/>
        <v>nepildyti</v>
      </c>
      <c r="Q2059" s="135" t="str">
        <f t="shared" si="440"/>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41"/>
        <v>0</v>
      </c>
      <c r="BI2059" s="54">
        <f t="shared" ref="BI2059:BI2122" si="450">IF($AH2059&gt;0,YEAR($AH2059),)</f>
        <v>0</v>
      </c>
      <c r="BJ2059" s="54">
        <f t="shared" si="449"/>
        <v>0</v>
      </c>
      <c r="BK2059" s="54">
        <f t="shared" ref="BK2059:BK2122" si="451">IF($AJ2059&gt;0,YEAR($AJ2059),)</f>
        <v>0</v>
      </c>
      <c r="BL2059" s="54">
        <f t="shared" si="442"/>
        <v>0</v>
      </c>
      <c r="BM2059" s="54">
        <f t="shared" si="443"/>
        <v>0</v>
      </c>
      <c r="BN2059" s="54" t="str">
        <f t="shared" si="444"/>
        <v>ne</v>
      </c>
      <c r="BO2059" s="54" t="str">
        <f t="shared" si="445"/>
        <v>ne</v>
      </c>
      <c r="BP2059" s="54" t="str">
        <f t="shared" si="445"/>
        <v>ne</v>
      </c>
      <c r="BQ2059" s="54" t="str">
        <f t="shared" si="446"/>
        <v>ne</v>
      </c>
      <c r="BR2059" s="54" t="str">
        <f t="shared" si="447"/>
        <v>ne</v>
      </c>
      <c r="BS2059" s="54" t="str">
        <f t="shared" ref="BS2059:BS2122" si="452">IF(BK2059&gt;0,"taip","ne")</f>
        <v>ne</v>
      </c>
    </row>
    <row r="2060" spans="2:71" x14ac:dyDescent="0.2">
      <c r="B2060" s="54" t="e">
        <f>VLOOKUP(E2060,'VPS1'!$J$10:$J$29,1,FALSE)</f>
        <v>#N/A</v>
      </c>
      <c r="C2060" s="131" t="str">
        <f t="shared" ref="C2060:C2123" si="453">LEFT(E2060,4)</f>
        <v/>
      </c>
      <c r="D2060" s="132"/>
      <c r="E2060" s="132"/>
      <c r="F2060" s="55"/>
      <c r="G2060" s="132"/>
      <c r="H2060" s="132"/>
      <c r="I2060" s="132"/>
      <c r="J2060" s="132"/>
      <c r="K2060" s="132"/>
      <c r="L2060" s="133"/>
      <c r="M2060" s="134"/>
      <c r="N2060" s="132"/>
      <c r="O2060" s="132"/>
      <c r="P2060" s="134" t="str">
        <f t="shared" ref="P2060:Q2123" si="454">IF($N2060="fizinis asmuo","užpildykite","nepildyti")</f>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ref="BH2060:BH2123" si="455">IF($AF2060&gt;0,YEAR($AF2060),)</f>
        <v>0</v>
      </c>
      <c r="BI2060" s="54">
        <f t="shared" si="450"/>
        <v>0</v>
      </c>
      <c r="BJ2060" s="54">
        <f t="shared" si="449"/>
        <v>0</v>
      </c>
      <c r="BK2060" s="54">
        <f t="shared" si="451"/>
        <v>0</v>
      </c>
      <c r="BL2060" s="54">
        <f t="shared" ref="BL2060:BL2123" si="456">IF($AK2060&gt;0,$AK2060,)</f>
        <v>0</v>
      </c>
      <c r="BM2060" s="54">
        <f t="shared" ref="BM2060:BM2123" si="457">IF($AL2060&gt;0,$AL2060,)</f>
        <v>0</v>
      </c>
      <c r="BN2060" s="54" t="str">
        <f t="shared" ref="BN2060:BN2123" si="458">IF(BH2060&gt;0,"taip","ne")</f>
        <v>ne</v>
      </c>
      <c r="BO2060" s="54" t="str">
        <f t="shared" ref="BO2060:BP2123" si="459">IF(BI2060&gt;0,"taip","ne")</f>
        <v>ne</v>
      </c>
      <c r="BP2060" s="54" t="str">
        <f t="shared" si="459"/>
        <v>ne</v>
      </c>
      <c r="BQ2060" s="54" t="str">
        <f t="shared" ref="BQ2060:BQ2123" si="460">IF(BL2060&gt;0,"taip","ne")</f>
        <v>ne</v>
      </c>
      <c r="BR2060" s="54" t="str">
        <f t="shared" ref="BR2060:BR2123" si="461">IF(BM2060&gt;0,"taip","ne")</f>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48"/>
        <v>0</v>
      </c>
      <c r="BH2070" s="54">
        <f t="shared" si="455"/>
        <v>0</v>
      </c>
      <c r="BI2070" s="54">
        <f t="shared" si="450"/>
        <v>0</v>
      </c>
      <c r="BJ2070" s="54">
        <f t="shared" si="449"/>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ref="BG2071:BG2134" si="462">IF($F2071&gt;0,YEAR($F2071),)</f>
        <v>0</v>
      </c>
      <c r="BH2071" s="54">
        <f t="shared" si="455"/>
        <v>0</v>
      </c>
      <c r="BI2071" s="54">
        <f t="shared" si="450"/>
        <v>0</v>
      </c>
      <c r="BJ2071" s="54">
        <f t="shared" ref="BJ2071:BJ2134" si="463">IF($AI2071&gt;0,YEAR($AI2071),)</f>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si="450"/>
        <v>0</v>
      </c>
      <c r="BJ2122" s="54">
        <f t="shared" si="463"/>
        <v>0</v>
      </c>
      <c r="BK2122" s="54">
        <f t="shared" si="451"/>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si="452"/>
        <v>ne</v>
      </c>
    </row>
    <row r="2123" spans="2:71" x14ac:dyDescent="0.2">
      <c r="B2123" s="54" t="e">
        <f>VLOOKUP(E2123,'VPS1'!$J$10:$J$29,1,FALSE)</f>
        <v>#N/A</v>
      </c>
      <c r="C2123" s="131" t="str">
        <f t="shared" si="453"/>
        <v/>
      </c>
      <c r="D2123" s="132"/>
      <c r="E2123" s="132"/>
      <c r="F2123" s="55"/>
      <c r="G2123" s="132"/>
      <c r="H2123" s="132"/>
      <c r="I2123" s="132"/>
      <c r="J2123" s="132"/>
      <c r="K2123" s="132"/>
      <c r="L2123" s="133"/>
      <c r="M2123" s="134"/>
      <c r="N2123" s="132"/>
      <c r="O2123" s="132"/>
      <c r="P2123" s="134" t="str">
        <f t="shared" si="454"/>
        <v>nepildyti</v>
      </c>
      <c r="Q2123" s="135" t="str">
        <f t="shared" si="454"/>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55"/>
        <v>0</v>
      </c>
      <c r="BI2123" s="54">
        <f t="shared" ref="BI2123:BI2186" si="464">IF($AH2123&gt;0,YEAR($AH2123),)</f>
        <v>0</v>
      </c>
      <c r="BJ2123" s="54">
        <f t="shared" si="463"/>
        <v>0</v>
      </c>
      <c r="BK2123" s="54">
        <f t="shared" ref="BK2123:BK2186" si="465">IF($AJ2123&gt;0,YEAR($AJ2123),)</f>
        <v>0</v>
      </c>
      <c r="BL2123" s="54">
        <f t="shared" si="456"/>
        <v>0</v>
      </c>
      <c r="BM2123" s="54">
        <f t="shared" si="457"/>
        <v>0</v>
      </c>
      <c r="BN2123" s="54" t="str">
        <f t="shared" si="458"/>
        <v>ne</v>
      </c>
      <c r="BO2123" s="54" t="str">
        <f t="shared" si="459"/>
        <v>ne</v>
      </c>
      <c r="BP2123" s="54" t="str">
        <f t="shared" si="459"/>
        <v>ne</v>
      </c>
      <c r="BQ2123" s="54" t="str">
        <f t="shared" si="460"/>
        <v>ne</v>
      </c>
      <c r="BR2123" s="54" t="str">
        <f t="shared" si="461"/>
        <v>ne</v>
      </c>
      <c r="BS2123" s="54" t="str">
        <f t="shared" ref="BS2123:BS2186" si="466">IF(BK2123&gt;0,"taip","ne")</f>
        <v>ne</v>
      </c>
    </row>
    <row r="2124" spans="2:71" x14ac:dyDescent="0.2">
      <c r="B2124" s="54" t="e">
        <f>VLOOKUP(E2124,'VPS1'!$J$10:$J$29,1,FALSE)</f>
        <v>#N/A</v>
      </c>
      <c r="C2124" s="131" t="str">
        <f t="shared" ref="C2124:C2187" si="467">LEFT(E2124,4)</f>
        <v/>
      </c>
      <c r="D2124" s="132"/>
      <c r="E2124" s="132"/>
      <c r="F2124" s="55"/>
      <c r="G2124" s="132"/>
      <c r="H2124" s="132"/>
      <c r="I2124" s="132"/>
      <c r="J2124" s="132"/>
      <c r="K2124" s="132"/>
      <c r="L2124" s="133"/>
      <c r="M2124" s="134"/>
      <c r="N2124" s="132"/>
      <c r="O2124" s="132"/>
      <c r="P2124" s="134" t="str">
        <f t="shared" ref="P2124:Q2187" si="468">IF($N2124="fizinis asmuo","užpildykite","nepildyti")</f>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ref="BH2124:BH2187" si="469">IF($AF2124&gt;0,YEAR($AF2124),)</f>
        <v>0</v>
      </c>
      <c r="BI2124" s="54">
        <f t="shared" si="464"/>
        <v>0</v>
      </c>
      <c r="BJ2124" s="54">
        <f t="shared" si="463"/>
        <v>0</v>
      </c>
      <c r="BK2124" s="54">
        <f t="shared" si="465"/>
        <v>0</v>
      </c>
      <c r="BL2124" s="54">
        <f t="shared" ref="BL2124:BL2187" si="470">IF($AK2124&gt;0,$AK2124,)</f>
        <v>0</v>
      </c>
      <c r="BM2124" s="54">
        <f t="shared" ref="BM2124:BM2187" si="471">IF($AL2124&gt;0,$AL2124,)</f>
        <v>0</v>
      </c>
      <c r="BN2124" s="54" t="str">
        <f t="shared" ref="BN2124:BN2187" si="472">IF(BH2124&gt;0,"taip","ne")</f>
        <v>ne</v>
      </c>
      <c r="BO2124" s="54" t="str">
        <f t="shared" ref="BO2124:BP2187" si="473">IF(BI2124&gt;0,"taip","ne")</f>
        <v>ne</v>
      </c>
      <c r="BP2124" s="54" t="str">
        <f t="shared" si="473"/>
        <v>ne</v>
      </c>
      <c r="BQ2124" s="54" t="str">
        <f t="shared" ref="BQ2124:BQ2187" si="474">IF(BL2124&gt;0,"taip","ne")</f>
        <v>ne</v>
      </c>
      <c r="BR2124" s="54" t="str">
        <f t="shared" ref="BR2124:BR2187" si="475">IF(BM2124&gt;0,"taip","ne")</f>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62"/>
        <v>0</v>
      </c>
      <c r="BH2134" s="54">
        <f t="shared" si="469"/>
        <v>0</v>
      </c>
      <c r="BI2134" s="54">
        <f t="shared" si="464"/>
        <v>0</v>
      </c>
      <c r="BJ2134" s="54">
        <f t="shared" si="463"/>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ref="BG2135:BG2198" si="476">IF($F2135&gt;0,YEAR($F2135),)</f>
        <v>0</v>
      </c>
      <c r="BH2135" s="54">
        <f t="shared" si="469"/>
        <v>0</v>
      </c>
      <c r="BI2135" s="54">
        <f t="shared" si="464"/>
        <v>0</v>
      </c>
      <c r="BJ2135" s="54">
        <f t="shared" ref="BJ2135:BJ2198" si="477">IF($AI2135&gt;0,YEAR($AI2135),)</f>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si="464"/>
        <v>0</v>
      </c>
      <c r="BJ2186" s="54">
        <f t="shared" si="477"/>
        <v>0</v>
      </c>
      <c r="BK2186" s="54">
        <f t="shared" si="465"/>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si="466"/>
        <v>ne</v>
      </c>
    </row>
    <row r="2187" spans="2:71" x14ac:dyDescent="0.2">
      <c r="B2187" s="54" t="e">
        <f>VLOOKUP(E2187,'VPS1'!$J$10:$J$29,1,FALSE)</f>
        <v>#N/A</v>
      </c>
      <c r="C2187" s="131" t="str">
        <f t="shared" si="467"/>
        <v/>
      </c>
      <c r="D2187" s="132"/>
      <c r="E2187" s="132"/>
      <c r="F2187" s="55"/>
      <c r="G2187" s="132"/>
      <c r="H2187" s="132"/>
      <c r="I2187" s="132"/>
      <c r="J2187" s="132"/>
      <c r="K2187" s="132"/>
      <c r="L2187" s="133"/>
      <c r="M2187" s="134"/>
      <c r="N2187" s="132"/>
      <c r="O2187" s="132"/>
      <c r="P2187" s="134" t="str">
        <f t="shared" si="468"/>
        <v>nepildyti</v>
      </c>
      <c r="Q2187" s="135" t="str">
        <f t="shared" si="468"/>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69"/>
        <v>0</v>
      </c>
      <c r="BI2187" s="54">
        <f t="shared" ref="BI2187:BI2250" si="478">IF($AH2187&gt;0,YEAR($AH2187),)</f>
        <v>0</v>
      </c>
      <c r="BJ2187" s="54">
        <f t="shared" si="477"/>
        <v>0</v>
      </c>
      <c r="BK2187" s="54">
        <f t="shared" ref="BK2187:BK2250" si="479">IF($AJ2187&gt;0,YEAR($AJ2187),)</f>
        <v>0</v>
      </c>
      <c r="BL2187" s="54">
        <f t="shared" si="470"/>
        <v>0</v>
      </c>
      <c r="BM2187" s="54">
        <f t="shared" si="471"/>
        <v>0</v>
      </c>
      <c r="BN2187" s="54" t="str">
        <f t="shared" si="472"/>
        <v>ne</v>
      </c>
      <c r="BO2187" s="54" t="str">
        <f t="shared" si="473"/>
        <v>ne</v>
      </c>
      <c r="BP2187" s="54" t="str">
        <f t="shared" si="473"/>
        <v>ne</v>
      </c>
      <c r="BQ2187" s="54" t="str">
        <f t="shared" si="474"/>
        <v>ne</v>
      </c>
      <c r="BR2187" s="54" t="str">
        <f t="shared" si="475"/>
        <v>ne</v>
      </c>
      <c r="BS2187" s="54" t="str">
        <f t="shared" ref="BS2187:BS2250" si="480">IF(BK2187&gt;0,"taip","ne")</f>
        <v>ne</v>
      </c>
    </row>
    <row r="2188" spans="2:71" x14ac:dyDescent="0.2">
      <c r="B2188" s="54" t="e">
        <f>VLOOKUP(E2188,'VPS1'!$J$10:$J$29,1,FALSE)</f>
        <v>#N/A</v>
      </c>
      <c r="C2188" s="131" t="str">
        <f t="shared" ref="C2188:C2251" si="481">LEFT(E2188,4)</f>
        <v/>
      </c>
      <c r="D2188" s="132"/>
      <c r="E2188" s="132"/>
      <c r="F2188" s="55"/>
      <c r="G2188" s="132"/>
      <c r="H2188" s="132"/>
      <c r="I2188" s="132"/>
      <c r="J2188" s="132"/>
      <c r="K2188" s="132"/>
      <c r="L2188" s="133"/>
      <c r="M2188" s="134"/>
      <c r="N2188" s="132"/>
      <c r="O2188" s="132"/>
      <c r="P2188" s="134" t="str">
        <f t="shared" ref="P2188:Q2251" si="482">IF($N2188="fizinis asmuo","užpildykite","nepildyti")</f>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ref="BH2188:BH2251" si="483">IF($AF2188&gt;0,YEAR($AF2188),)</f>
        <v>0</v>
      </c>
      <c r="BI2188" s="54">
        <f t="shared" si="478"/>
        <v>0</v>
      </c>
      <c r="BJ2188" s="54">
        <f t="shared" si="477"/>
        <v>0</v>
      </c>
      <c r="BK2188" s="54">
        <f t="shared" si="479"/>
        <v>0</v>
      </c>
      <c r="BL2188" s="54">
        <f t="shared" ref="BL2188:BL2251" si="484">IF($AK2188&gt;0,$AK2188,)</f>
        <v>0</v>
      </c>
      <c r="BM2188" s="54">
        <f t="shared" ref="BM2188:BM2251" si="485">IF($AL2188&gt;0,$AL2188,)</f>
        <v>0</v>
      </c>
      <c r="BN2188" s="54" t="str">
        <f t="shared" ref="BN2188:BN2251" si="486">IF(BH2188&gt;0,"taip","ne")</f>
        <v>ne</v>
      </c>
      <c r="BO2188" s="54" t="str">
        <f t="shared" ref="BO2188:BP2251" si="487">IF(BI2188&gt;0,"taip","ne")</f>
        <v>ne</v>
      </c>
      <c r="BP2188" s="54" t="str">
        <f t="shared" si="487"/>
        <v>ne</v>
      </c>
      <c r="BQ2188" s="54" t="str">
        <f t="shared" ref="BQ2188:BQ2251" si="488">IF(BL2188&gt;0,"taip","ne")</f>
        <v>ne</v>
      </c>
      <c r="BR2188" s="54" t="str">
        <f t="shared" ref="BR2188:BR2251" si="489">IF(BM2188&gt;0,"taip","ne")</f>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76"/>
        <v>0</v>
      </c>
      <c r="BH2198" s="54">
        <f t="shared" si="483"/>
        <v>0</v>
      </c>
      <c r="BI2198" s="54">
        <f t="shared" si="478"/>
        <v>0</v>
      </c>
      <c r="BJ2198" s="54">
        <f t="shared" si="477"/>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ref="BG2199:BG2262" si="490">IF($F2199&gt;0,YEAR($F2199),)</f>
        <v>0</v>
      </c>
      <c r="BH2199" s="54">
        <f t="shared" si="483"/>
        <v>0</v>
      </c>
      <c r="BI2199" s="54">
        <f t="shared" si="478"/>
        <v>0</v>
      </c>
      <c r="BJ2199" s="54">
        <f t="shared" ref="BJ2199:BJ2262" si="491">IF($AI2199&gt;0,YEAR($AI2199),)</f>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si="478"/>
        <v>0</v>
      </c>
      <c r="BJ2250" s="54">
        <f t="shared" si="491"/>
        <v>0</v>
      </c>
      <c r="BK2250" s="54">
        <f t="shared" si="479"/>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si="480"/>
        <v>ne</v>
      </c>
    </row>
    <row r="2251" spans="2:71" x14ac:dyDescent="0.2">
      <c r="B2251" s="54" t="e">
        <f>VLOOKUP(E2251,'VPS1'!$J$10:$J$29,1,FALSE)</f>
        <v>#N/A</v>
      </c>
      <c r="C2251" s="131" t="str">
        <f t="shared" si="481"/>
        <v/>
      </c>
      <c r="D2251" s="132"/>
      <c r="E2251" s="132"/>
      <c r="F2251" s="55"/>
      <c r="G2251" s="132"/>
      <c r="H2251" s="132"/>
      <c r="I2251" s="132"/>
      <c r="J2251" s="132"/>
      <c r="K2251" s="132"/>
      <c r="L2251" s="133"/>
      <c r="M2251" s="134"/>
      <c r="N2251" s="132"/>
      <c r="O2251" s="132"/>
      <c r="P2251" s="134" t="str">
        <f t="shared" si="482"/>
        <v>nepildyti</v>
      </c>
      <c r="Q2251" s="135" t="str">
        <f t="shared" si="482"/>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83"/>
        <v>0</v>
      </c>
      <c r="BI2251" s="54">
        <f t="shared" ref="BI2251:BI2314" si="492">IF($AH2251&gt;0,YEAR($AH2251),)</f>
        <v>0</v>
      </c>
      <c r="BJ2251" s="54">
        <f t="shared" si="491"/>
        <v>0</v>
      </c>
      <c r="BK2251" s="54">
        <f t="shared" ref="BK2251:BK2314" si="493">IF($AJ2251&gt;0,YEAR($AJ2251),)</f>
        <v>0</v>
      </c>
      <c r="BL2251" s="54">
        <f t="shared" si="484"/>
        <v>0</v>
      </c>
      <c r="BM2251" s="54">
        <f t="shared" si="485"/>
        <v>0</v>
      </c>
      <c r="BN2251" s="54" t="str">
        <f t="shared" si="486"/>
        <v>ne</v>
      </c>
      <c r="BO2251" s="54" t="str">
        <f t="shared" si="487"/>
        <v>ne</v>
      </c>
      <c r="BP2251" s="54" t="str">
        <f t="shared" si="487"/>
        <v>ne</v>
      </c>
      <c r="BQ2251" s="54" t="str">
        <f t="shared" si="488"/>
        <v>ne</v>
      </c>
      <c r="BR2251" s="54" t="str">
        <f t="shared" si="489"/>
        <v>ne</v>
      </c>
      <c r="BS2251" s="54" t="str">
        <f t="shared" ref="BS2251:BS2314" si="494">IF(BK2251&gt;0,"taip","ne")</f>
        <v>ne</v>
      </c>
    </row>
    <row r="2252" spans="2:71" x14ac:dyDescent="0.2">
      <c r="B2252" s="54" t="e">
        <f>VLOOKUP(E2252,'VPS1'!$J$10:$J$29,1,FALSE)</f>
        <v>#N/A</v>
      </c>
      <c r="C2252" s="131" t="str">
        <f t="shared" ref="C2252:C2315" si="495">LEFT(E2252,4)</f>
        <v/>
      </c>
      <c r="D2252" s="132"/>
      <c r="E2252" s="132"/>
      <c r="F2252" s="55"/>
      <c r="G2252" s="132"/>
      <c r="H2252" s="132"/>
      <c r="I2252" s="132"/>
      <c r="J2252" s="132"/>
      <c r="K2252" s="132"/>
      <c r="L2252" s="133"/>
      <c r="M2252" s="134"/>
      <c r="N2252" s="132"/>
      <c r="O2252" s="132"/>
      <c r="P2252" s="134" t="str">
        <f t="shared" ref="P2252:Q2315" si="496">IF($N2252="fizinis asmuo","užpildykite","nepildyti")</f>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ref="BH2252:BH2315" si="497">IF($AF2252&gt;0,YEAR($AF2252),)</f>
        <v>0</v>
      </c>
      <c r="BI2252" s="54">
        <f t="shared" si="492"/>
        <v>0</v>
      </c>
      <c r="BJ2252" s="54">
        <f t="shared" si="491"/>
        <v>0</v>
      </c>
      <c r="BK2252" s="54">
        <f t="shared" si="493"/>
        <v>0</v>
      </c>
      <c r="BL2252" s="54">
        <f t="shared" ref="BL2252:BL2315" si="498">IF($AK2252&gt;0,$AK2252,)</f>
        <v>0</v>
      </c>
      <c r="BM2252" s="54">
        <f t="shared" ref="BM2252:BM2315" si="499">IF($AL2252&gt;0,$AL2252,)</f>
        <v>0</v>
      </c>
      <c r="BN2252" s="54" t="str">
        <f t="shared" ref="BN2252:BN2315" si="500">IF(BH2252&gt;0,"taip","ne")</f>
        <v>ne</v>
      </c>
      <c r="BO2252" s="54" t="str">
        <f t="shared" ref="BO2252:BP2315" si="501">IF(BI2252&gt;0,"taip","ne")</f>
        <v>ne</v>
      </c>
      <c r="BP2252" s="54" t="str">
        <f t="shared" si="501"/>
        <v>ne</v>
      </c>
      <c r="BQ2252" s="54" t="str">
        <f t="shared" ref="BQ2252:BQ2315" si="502">IF(BL2252&gt;0,"taip","ne")</f>
        <v>ne</v>
      </c>
      <c r="BR2252" s="54" t="str">
        <f t="shared" ref="BR2252:BR2315" si="503">IF(BM2252&gt;0,"taip","ne")</f>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490"/>
        <v>0</v>
      </c>
      <c r="BH2262" s="54">
        <f t="shared" si="497"/>
        <v>0</v>
      </c>
      <c r="BI2262" s="54">
        <f t="shared" si="492"/>
        <v>0</v>
      </c>
      <c r="BJ2262" s="54">
        <f t="shared" si="491"/>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ref="BG2263:BG2326" si="504">IF($F2263&gt;0,YEAR($F2263),)</f>
        <v>0</v>
      </c>
      <c r="BH2263" s="54">
        <f t="shared" si="497"/>
        <v>0</v>
      </c>
      <c r="BI2263" s="54">
        <f t="shared" si="492"/>
        <v>0</v>
      </c>
      <c r="BJ2263" s="54">
        <f t="shared" ref="BJ2263:BJ2326" si="505">IF($AI2263&gt;0,YEAR($AI2263),)</f>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si="492"/>
        <v>0</v>
      </c>
      <c r="BJ2314" s="54">
        <f t="shared" si="505"/>
        <v>0</v>
      </c>
      <c r="BK2314" s="54">
        <f t="shared" si="493"/>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si="494"/>
        <v>ne</v>
      </c>
    </row>
    <row r="2315" spans="2:71" x14ac:dyDescent="0.2">
      <c r="B2315" s="54" t="e">
        <f>VLOOKUP(E2315,'VPS1'!$J$10:$J$29,1,FALSE)</f>
        <v>#N/A</v>
      </c>
      <c r="C2315" s="131" t="str">
        <f t="shared" si="495"/>
        <v/>
      </c>
      <c r="D2315" s="132"/>
      <c r="E2315" s="132"/>
      <c r="F2315" s="55"/>
      <c r="G2315" s="132"/>
      <c r="H2315" s="132"/>
      <c r="I2315" s="132"/>
      <c r="J2315" s="132"/>
      <c r="K2315" s="132"/>
      <c r="L2315" s="133"/>
      <c r="M2315" s="134"/>
      <c r="N2315" s="132"/>
      <c r="O2315" s="132"/>
      <c r="P2315" s="134" t="str">
        <f t="shared" si="496"/>
        <v>nepildyti</v>
      </c>
      <c r="Q2315" s="135" t="str">
        <f t="shared" si="496"/>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497"/>
        <v>0</v>
      </c>
      <c r="BI2315" s="54">
        <f t="shared" ref="BI2315:BI2378" si="506">IF($AH2315&gt;0,YEAR($AH2315),)</f>
        <v>0</v>
      </c>
      <c r="BJ2315" s="54">
        <f t="shared" si="505"/>
        <v>0</v>
      </c>
      <c r="BK2315" s="54">
        <f t="shared" ref="BK2315:BK2378" si="507">IF($AJ2315&gt;0,YEAR($AJ2315),)</f>
        <v>0</v>
      </c>
      <c r="BL2315" s="54">
        <f t="shared" si="498"/>
        <v>0</v>
      </c>
      <c r="BM2315" s="54">
        <f t="shared" si="499"/>
        <v>0</v>
      </c>
      <c r="BN2315" s="54" t="str">
        <f t="shared" si="500"/>
        <v>ne</v>
      </c>
      <c r="BO2315" s="54" t="str">
        <f t="shared" si="501"/>
        <v>ne</v>
      </c>
      <c r="BP2315" s="54" t="str">
        <f t="shared" si="501"/>
        <v>ne</v>
      </c>
      <c r="BQ2315" s="54" t="str">
        <f t="shared" si="502"/>
        <v>ne</v>
      </c>
      <c r="BR2315" s="54" t="str">
        <f t="shared" si="503"/>
        <v>ne</v>
      </c>
      <c r="BS2315" s="54" t="str">
        <f t="shared" ref="BS2315:BS2378" si="508">IF(BK2315&gt;0,"taip","ne")</f>
        <v>ne</v>
      </c>
    </row>
    <row r="2316" spans="2:71" x14ac:dyDescent="0.2">
      <c r="B2316" s="54" t="e">
        <f>VLOOKUP(E2316,'VPS1'!$J$10:$J$29,1,FALSE)</f>
        <v>#N/A</v>
      </c>
      <c r="C2316" s="131" t="str">
        <f t="shared" ref="C2316:C2379" si="509">LEFT(E2316,4)</f>
        <v/>
      </c>
      <c r="D2316" s="132"/>
      <c r="E2316" s="132"/>
      <c r="F2316" s="55"/>
      <c r="G2316" s="132"/>
      <c r="H2316" s="132"/>
      <c r="I2316" s="132"/>
      <c r="J2316" s="132"/>
      <c r="K2316" s="132"/>
      <c r="L2316" s="133"/>
      <c r="M2316" s="134"/>
      <c r="N2316" s="132"/>
      <c r="O2316" s="132"/>
      <c r="P2316" s="134" t="str">
        <f t="shared" ref="P2316:Q2379" si="510">IF($N2316="fizinis asmuo","užpildykite","nepildyti")</f>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ref="BH2316:BH2379" si="511">IF($AF2316&gt;0,YEAR($AF2316),)</f>
        <v>0</v>
      </c>
      <c r="BI2316" s="54">
        <f t="shared" si="506"/>
        <v>0</v>
      </c>
      <c r="BJ2316" s="54">
        <f t="shared" si="505"/>
        <v>0</v>
      </c>
      <c r="BK2316" s="54">
        <f t="shared" si="507"/>
        <v>0</v>
      </c>
      <c r="BL2316" s="54">
        <f t="shared" ref="BL2316:BL2379" si="512">IF($AK2316&gt;0,$AK2316,)</f>
        <v>0</v>
      </c>
      <c r="BM2316" s="54">
        <f t="shared" ref="BM2316:BM2379" si="513">IF($AL2316&gt;0,$AL2316,)</f>
        <v>0</v>
      </c>
      <c r="BN2316" s="54" t="str">
        <f t="shared" ref="BN2316:BN2379" si="514">IF(BH2316&gt;0,"taip","ne")</f>
        <v>ne</v>
      </c>
      <c r="BO2316" s="54" t="str">
        <f t="shared" ref="BO2316:BP2379" si="515">IF(BI2316&gt;0,"taip","ne")</f>
        <v>ne</v>
      </c>
      <c r="BP2316" s="54" t="str">
        <f t="shared" si="515"/>
        <v>ne</v>
      </c>
      <c r="BQ2316" s="54" t="str">
        <f t="shared" ref="BQ2316:BQ2379" si="516">IF(BL2316&gt;0,"taip","ne")</f>
        <v>ne</v>
      </c>
      <c r="BR2316" s="54" t="str">
        <f t="shared" ref="BR2316:BR2379" si="517">IF(BM2316&gt;0,"taip","ne")</f>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04"/>
        <v>0</v>
      </c>
      <c r="BH2326" s="54">
        <f t="shared" si="511"/>
        <v>0</v>
      </c>
      <c r="BI2326" s="54">
        <f t="shared" si="506"/>
        <v>0</v>
      </c>
      <c r="BJ2326" s="54">
        <f t="shared" si="505"/>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ref="BG2327:BG2390" si="518">IF($F2327&gt;0,YEAR($F2327),)</f>
        <v>0</v>
      </c>
      <c r="BH2327" s="54">
        <f t="shared" si="511"/>
        <v>0</v>
      </c>
      <c r="BI2327" s="54">
        <f t="shared" si="506"/>
        <v>0</v>
      </c>
      <c r="BJ2327" s="54">
        <f t="shared" ref="BJ2327:BJ2390" si="519">IF($AI2327&gt;0,YEAR($AI2327),)</f>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si="506"/>
        <v>0</v>
      </c>
      <c r="BJ2378" s="54">
        <f t="shared" si="519"/>
        <v>0</v>
      </c>
      <c r="BK2378" s="54">
        <f t="shared" si="507"/>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si="508"/>
        <v>ne</v>
      </c>
    </row>
    <row r="2379" spans="2:71" x14ac:dyDescent="0.2">
      <c r="B2379" s="54" t="e">
        <f>VLOOKUP(E2379,'VPS1'!$J$10:$J$29,1,FALSE)</f>
        <v>#N/A</v>
      </c>
      <c r="C2379" s="131" t="str">
        <f t="shared" si="509"/>
        <v/>
      </c>
      <c r="D2379" s="132"/>
      <c r="E2379" s="132"/>
      <c r="F2379" s="55"/>
      <c r="G2379" s="132"/>
      <c r="H2379" s="132"/>
      <c r="I2379" s="132"/>
      <c r="J2379" s="132"/>
      <c r="K2379" s="132"/>
      <c r="L2379" s="133"/>
      <c r="M2379" s="134"/>
      <c r="N2379" s="132"/>
      <c r="O2379" s="132"/>
      <c r="P2379" s="134" t="str">
        <f t="shared" si="510"/>
        <v>nepildyti</v>
      </c>
      <c r="Q2379" s="135" t="str">
        <f t="shared" si="510"/>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11"/>
        <v>0</v>
      </c>
      <c r="BI2379" s="54">
        <f t="shared" ref="BI2379:BI2442" si="520">IF($AH2379&gt;0,YEAR($AH2379),)</f>
        <v>0</v>
      </c>
      <c r="BJ2379" s="54">
        <f t="shared" si="519"/>
        <v>0</v>
      </c>
      <c r="BK2379" s="54">
        <f t="shared" ref="BK2379:BK2442" si="521">IF($AJ2379&gt;0,YEAR($AJ2379),)</f>
        <v>0</v>
      </c>
      <c r="BL2379" s="54">
        <f t="shared" si="512"/>
        <v>0</v>
      </c>
      <c r="BM2379" s="54">
        <f t="shared" si="513"/>
        <v>0</v>
      </c>
      <c r="BN2379" s="54" t="str">
        <f t="shared" si="514"/>
        <v>ne</v>
      </c>
      <c r="BO2379" s="54" t="str">
        <f t="shared" si="515"/>
        <v>ne</v>
      </c>
      <c r="BP2379" s="54" t="str">
        <f t="shared" si="515"/>
        <v>ne</v>
      </c>
      <c r="BQ2379" s="54" t="str">
        <f t="shared" si="516"/>
        <v>ne</v>
      </c>
      <c r="BR2379" s="54" t="str">
        <f t="shared" si="517"/>
        <v>ne</v>
      </c>
      <c r="BS2379" s="54" t="str">
        <f t="shared" ref="BS2379:BS2442" si="522">IF(BK2379&gt;0,"taip","ne")</f>
        <v>ne</v>
      </c>
    </row>
    <row r="2380" spans="2:71" x14ac:dyDescent="0.2">
      <c r="B2380" s="54" t="e">
        <f>VLOOKUP(E2380,'VPS1'!$J$10:$J$29,1,FALSE)</f>
        <v>#N/A</v>
      </c>
      <c r="C2380" s="131" t="str">
        <f t="shared" ref="C2380:C2443" si="523">LEFT(E2380,4)</f>
        <v/>
      </c>
      <c r="D2380" s="132"/>
      <c r="E2380" s="132"/>
      <c r="F2380" s="55"/>
      <c r="G2380" s="132"/>
      <c r="H2380" s="132"/>
      <c r="I2380" s="132"/>
      <c r="J2380" s="132"/>
      <c r="K2380" s="132"/>
      <c r="L2380" s="133"/>
      <c r="M2380" s="134"/>
      <c r="N2380" s="132"/>
      <c r="O2380" s="132"/>
      <c r="P2380" s="134" t="str">
        <f t="shared" ref="P2380:Q2443" si="524">IF($N2380="fizinis asmuo","užpildykite","nepildyti")</f>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ref="BH2380:BH2443" si="525">IF($AF2380&gt;0,YEAR($AF2380),)</f>
        <v>0</v>
      </c>
      <c r="BI2380" s="54">
        <f t="shared" si="520"/>
        <v>0</v>
      </c>
      <c r="BJ2380" s="54">
        <f t="shared" si="519"/>
        <v>0</v>
      </c>
      <c r="BK2380" s="54">
        <f t="shared" si="521"/>
        <v>0</v>
      </c>
      <c r="BL2380" s="54">
        <f t="shared" ref="BL2380:BL2443" si="526">IF($AK2380&gt;0,$AK2380,)</f>
        <v>0</v>
      </c>
      <c r="BM2380" s="54">
        <f t="shared" ref="BM2380:BM2443" si="527">IF($AL2380&gt;0,$AL2380,)</f>
        <v>0</v>
      </c>
      <c r="BN2380" s="54" t="str">
        <f t="shared" ref="BN2380:BN2443" si="528">IF(BH2380&gt;0,"taip","ne")</f>
        <v>ne</v>
      </c>
      <c r="BO2380" s="54" t="str">
        <f t="shared" ref="BO2380:BP2443" si="529">IF(BI2380&gt;0,"taip","ne")</f>
        <v>ne</v>
      </c>
      <c r="BP2380" s="54" t="str">
        <f t="shared" si="529"/>
        <v>ne</v>
      </c>
      <c r="BQ2380" s="54" t="str">
        <f t="shared" ref="BQ2380:BQ2443" si="530">IF(BL2380&gt;0,"taip","ne")</f>
        <v>ne</v>
      </c>
      <c r="BR2380" s="54" t="str">
        <f t="shared" ref="BR2380:BR2443" si="531">IF(BM2380&gt;0,"taip","ne")</f>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18"/>
        <v>0</v>
      </c>
      <c r="BH2390" s="54">
        <f t="shared" si="525"/>
        <v>0</v>
      </c>
      <c r="BI2390" s="54">
        <f t="shared" si="520"/>
        <v>0</v>
      </c>
      <c r="BJ2390" s="54">
        <f t="shared" si="519"/>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ref="BG2391:BG2454" si="532">IF($F2391&gt;0,YEAR($F2391),)</f>
        <v>0</v>
      </c>
      <c r="BH2391" s="54">
        <f t="shared" si="525"/>
        <v>0</v>
      </c>
      <c r="BI2391" s="54">
        <f t="shared" si="520"/>
        <v>0</v>
      </c>
      <c r="BJ2391" s="54">
        <f t="shared" ref="BJ2391:BJ2454" si="533">IF($AI2391&gt;0,YEAR($AI2391),)</f>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si="520"/>
        <v>0</v>
      </c>
      <c r="BJ2442" s="54">
        <f t="shared" si="533"/>
        <v>0</v>
      </c>
      <c r="BK2442" s="54">
        <f t="shared" si="521"/>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si="522"/>
        <v>ne</v>
      </c>
    </row>
    <row r="2443" spans="2:71" x14ac:dyDescent="0.2">
      <c r="B2443" s="54" t="e">
        <f>VLOOKUP(E2443,'VPS1'!$J$10:$J$29,1,FALSE)</f>
        <v>#N/A</v>
      </c>
      <c r="C2443" s="131" t="str">
        <f t="shared" si="523"/>
        <v/>
      </c>
      <c r="D2443" s="132"/>
      <c r="E2443" s="132"/>
      <c r="F2443" s="55"/>
      <c r="G2443" s="132"/>
      <c r="H2443" s="132"/>
      <c r="I2443" s="132"/>
      <c r="J2443" s="132"/>
      <c r="K2443" s="132"/>
      <c r="L2443" s="133"/>
      <c r="M2443" s="134"/>
      <c r="N2443" s="132"/>
      <c r="O2443" s="132"/>
      <c r="P2443" s="134" t="str">
        <f t="shared" si="524"/>
        <v>nepildyti</v>
      </c>
      <c r="Q2443" s="135" t="str">
        <f t="shared" si="524"/>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25"/>
        <v>0</v>
      </c>
      <c r="BI2443" s="54">
        <f t="shared" ref="BI2443:BI2506" si="534">IF($AH2443&gt;0,YEAR($AH2443),)</f>
        <v>0</v>
      </c>
      <c r="BJ2443" s="54">
        <f t="shared" si="533"/>
        <v>0</v>
      </c>
      <c r="BK2443" s="54">
        <f t="shared" ref="BK2443:BK2506" si="535">IF($AJ2443&gt;0,YEAR($AJ2443),)</f>
        <v>0</v>
      </c>
      <c r="BL2443" s="54">
        <f t="shared" si="526"/>
        <v>0</v>
      </c>
      <c r="BM2443" s="54">
        <f t="shared" si="527"/>
        <v>0</v>
      </c>
      <c r="BN2443" s="54" t="str">
        <f t="shared" si="528"/>
        <v>ne</v>
      </c>
      <c r="BO2443" s="54" t="str">
        <f t="shared" si="529"/>
        <v>ne</v>
      </c>
      <c r="BP2443" s="54" t="str">
        <f t="shared" si="529"/>
        <v>ne</v>
      </c>
      <c r="BQ2443" s="54" t="str">
        <f t="shared" si="530"/>
        <v>ne</v>
      </c>
      <c r="BR2443" s="54" t="str">
        <f t="shared" si="531"/>
        <v>ne</v>
      </c>
      <c r="BS2443" s="54" t="str">
        <f t="shared" ref="BS2443:BS2506" si="536">IF(BK2443&gt;0,"taip","ne")</f>
        <v>ne</v>
      </c>
    </row>
    <row r="2444" spans="2:71" x14ac:dyDescent="0.2">
      <c r="B2444" s="54" t="e">
        <f>VLOOKUP(E2444,'VPS1'!$J$10:$J$29,1,FALSE)</f>
        <v>#N/A</v>
      </c>
      <c r="C2444" s="131" t="str">
        <f t="shared" ref="C2444:C2507" si="537">LEFT(E2444,4)</f>
        <v/>
      </c>
      <c r="D2444" s="132"/>
      <c r="E2444" s="132"/>
      <c r="F2444" s="55"/>
      <c r="G2444" s="132"/>
      <c r="H2444" s="132"/>
      <c r="I2444" s="132"/>
      <c r="J2444" s="132"/>
      <c r="K2444" s="132"/>
      <c r="L2444" s="133"/>
      <c r="M2444" s="134"/>
      <c r="N2444" s="132"/>
      <c r="O2444" s="132"/>
      <c r="P2444" s="134" t="str">
        <f t="shared" ref="P2444:Q2507" si="538">IF($N2444="fizinis asmuo","užpildykite","nepildyti")</f>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ref="BH2444:BH2507" si="539">IF($AF2444&gt;0,YEAR($AF2444),)</f>
        <v>0</v>
      </c>
      <c r="BI2444" s="54">
        <f t="shared" si="534"/>
        <v>0</v>
      </c>
      <c r="BJ2444" s="54">
        <f t="shared" si="533"/>
        <v>0</v>
      </c>
      <c r="BK2444" s="54">
        <f t="shared" si="535"/>
        <v>0</v>
      </c>
      <c r="BL2444" s="54">
        <f t="shared" ref="BL2444:BL2507" si="540">IF($AK2444&gt;0,$AK2444,)</f>
        <v>0</v>
      </c>
      <c r="BM2444" s="54">
        <f t="shared" ref="BM2444:BM2507" si="541">IF($AL2444&gt;0,$AL2444,)</f>
        <v>0</v>
      </c>
      <c r="BN2444" s="54" t="str">
        <f t="shared" ref="BN2444:BN2507" si="542">IF(BH2444&gt;0,"taip","ne")</f>
        <v>ne</v>
      </c>
      <c r="BO2444" s="54" t="str">
        <f t="shared" ref="BO2444:BP2507" si="543">IF(BI2444&gt;0,"taip","ne")</f>
        <v>ne</v>
      </c>
      <c r="BP2444" s="54" t="str">
        <f t="shared" si="543"/>
        <v>ne</v>
      </c>
      <c r="BQ2444" s="54" t="str">
        <f t="shared" ref="BQ2444:BQ2507" si="544">IF(BL2444&gt;0,"taip","ne")</f>
        <v>ne</v>
      </c>
      <c r="BR2444" s="54" t="str">
        <f t="shared" ref="BR2444:BR2507" si="545">IF(BM2444&gt;0,"taip","ne")</f>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32"/>
        <v>0</v>
      </c>
      <c r="BH2454" s="54">
        <f t="shared" si="539"/>
        <v>0</v>
      </c>
      <c r="BI2454" s="54">
        <f t="shared" si="534"/>
        <v>0</v>
      </c>
      <c r="BJ2454" s="54">
        <f t="shared" si="533"/>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ref="BG2455:BG2518" si="546">IF($F2455&gt;0,YEAR($F2455),)</f>
        <v>0</v>
      </c>
      <c r="BH2455" s="54">
        <f t="shared" si="539"/>
        <v>0</v>
      </c>
      <c r="BI2455" s="54">
        <f t="shared" si="534"/>
        <v>0</v>
      </c>
      <c r="BJ2455" s="54">
        <f t="shared" ref="BJ2455:BJ2518" si="547">IF($AI2455&gt;0,YEAR($AI2455),)</f>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si="534"/>
        <v>0</v>
      </c>
      <c r="BJ2506" s="54">
        <f t="shared" si="547"/>
        <v>0</v>
      </c>
      <c r="BK2506" s="54">
        <f t="shared" si="535"/>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si="536"/>
        <v>ne</v>
      </c>
    </row>
    <row r="2507" spans="2:71" x14ac:dyDescent="0.2">
      <c r="B2507" s="54" t="e">
        <f>VLOOKUP(E2507,'VPS1'!$J$10:$J$29,1,FALSE)</f>
        <v>#N/A</v>
      </c>
      <c r="C2507" s="131" t="str">
        <f t="shared" si="537"/>
        <v/>
      </c>
      <c r="D2507" s="132"/>
      <c r="E2507" s="132"/>
      <c r="F2507" s="55"/>
      <c r="G2507" s="132"/>
      <c r="H2507" s="132"/>
      <c r="I2507" s="132"/>
      <c r="J2507" s="132"/>
      <c r="K2507" s="132"/>
      <c r="L2507" s="133"/>
      <c r="M2507" s="134"/>
      <c r="N2507" s="132"/>
      <c r="O2507" s="132"/>
      <c r="P2507" s="134" t="str">
        <f t="shared" si="538"/>
        <v>nepildyti</v>
      </c>
      <c r="Q2507" s="135" t="str">
        <f t="shared" si="538"/>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39"/>
        <v>0</v>
      </c>
      <c r="BI2507" s="54">
        <f t="shared" ref="BI2507:BI2570" si="548">IF($AH2507&gt;0,YEAR($AH2507),)</f>
        <v>0</v>
      </c>
      <c r="BJ2507" s="54">
        <f t="shared" si="547"/>
        <v>0</v>
      </c>
      <c r="BK2507" s="54">
        <f t="shared" ref="BK2507:BK2570" si="549">IF($AJ2507&gt;0,YEAR($AJ2507),)</f>
        <v>0</v>
      </c>
      <c r="BL2507" s="54">
        <f t="shared" si="540"/>
        <v>0</v>
      </c>
      <c r="BM2507" s="54">
        <f t="shared" si="541"/>
        <v>0</v>
      </c>
      <c r="BN2507" s="54" t="str">
        <f t="shared" si="542"/>
        <v>ne</v>
      </c>
      <c r="BO2507" s="54" t="str">
        <f t="shared" si="543"/>
        <v>ne</v>
      </c>
      <c r="BP2507" s="54" t="str">
        <f t="shared" si="543"/>
        <v>ne</v>
      </c>
      <c r="BQ2507" s="54" t="str">
        <f t="shared" si="544"/>
        <v>ne</v>
      </c>
      <c r="BR2507" s="54" t="str">
        <f t="shared" si="545"/>
        <v>ne</v>
      </c>
      <c r="BS2507" s="54" t="str">
        <f t="shared" ref="BS2507:BS2570" si="550">IF(BK2507&gt;0,"taip","ne")</f>
        <v>ne</v>
      </c>
    </row>
    <row r="2508" spans="2:71" x14ac:dyDescent="0.2">
      <c r="B2508" s="54" t="e">
        <f>VLOOKUP(E2508,'VPS1'!$J$10:$J$29,1,FALSE)</f>
        <v>#N/A</v>
      </c>
      <c r="C2508" s="131" t="str">
        <f t="shared" ref="C2508:C2571" si="551">LEFT(E2508,4)</f>
        <v/>
      </c>
      <c r="D2508" s="132"/>
      <c r="E2508" s="132"/>
      <c r="F2508" s="55"/>
      <c r="G2508" s="132"/>
      <c r="H2508" s="132"/>
      <c r="I2508" s="132"/>
      <c r="J2508" s="132"/>
      <c r="K2508" s="132"/>
      <c r="L2508" s="133"/>
      <c r="M2508" s="134"/>
      <c r="N2508" s="132"/>
      <c r="O2508" s="132"/>
      <c r="P2508" s="134" t="str">
        <f t="shared" ref="P2508:Q2571" si="552">IF($N2508="fizinis asmuo","užpildykite","nepildyti")</f>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ref="BH2508:BH2571" si="553">IF($AF2508&gt;0,YEAR($AF2508),)</f>
        <v>0</v>
      </c>
      <c r="BI2508" s="54">
        <f t="shared" si="548"/>
        <v>0</v>
      </c>
      <c r="BJ2508" s="54">
        <f t="shared" si="547"/>
        <v>0</v>
      </c>
      <c r="BK2508" s="54">
        <f t="shared" si="549"/>
        <v>0</v>
      </c>
      <c r="BL2508" s="54">
        <f t="shared" ref="BL2508:BL2571" si="554">IF($AK2508&gt;0,$AK2508,)</f>
        <v>0</v>
      </c>
      <c r="BM2508" s="54">
        <f t="shared" ref="BM2508:BM2571" si="555">IF($AL2508&gt;0,$AL2508,)</f>
        <v>0</v>
      </c>
      <c r="BN2508" s="54" t="str">
        <f t="shared" ref="BN2508:BN2571" si="556">IF(BH2508&gt;0,"taip","ne")</f>
        <v>ne</v>
      </c>
      <c r="BO2508" s="54" t="str">
        <f t="shared" ref="BO2508:BP2571" si="557">IF(BI2508&gt;0,"taip","ne")</f>
        <v>ne</v>
      </c>
      <c r="BP2508" s="54" t="str">
        <f t="shared" si="557"/>
        <v>ne</v>
      </c>
      <c r="BQ2508" s="54" t="str">
        <f t="shared" ref="BQ2508:BQ2571" si="558">IF(BL2508&gt;0,"taip","ne")</f>
        <v>ne</v>
      </c>
      <c r="BR2508" s="54" t="str">
        <f t="shared" ref="BR2508:BR2571" si="559">IF(BM2508&gt;0,"taip","ne")</f>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46"/>
        <v>0</v>
      </c>
      <c r="BH2518" s="54">
        <f t="shared" si="553"/>
        <v>0</v>
      </c>
      <c r="BI2518" s="54">
        <f t="shared" si="548"/>
        <v>0</v>
      </c>
      <c r="BJ2518" s="54">
        <f t="shared" si="547"/>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ref="BG2519:BG2582" si="560">IF($F2519&gt;0,YEAR($F2519),)</f>
        <v>0</v>
      </c>
      <c r="BH2519" s="54">
        <f t="shared" si="553"/>
        <v>0</v>
      </c>
      <c r="BI2519" s="54">
        <f t="shared" si="548"/>
        <v>0</v>
      </c>
      <c r="BJ2519" s="54">
        <f t="shared" ref="BJ2519:BJ2582" si="561">IF($AI2519&gt;0,YEAR($AI2519),)</f>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si="548"/>
        <v>0</v>
      </c>
      <c r="BJ2570" s="54">
        <f t="shared" si="561"/>
        <v>0</v>
      </c>
      <c r="BK2570" s="54">
        <f t="shared" si="549"/>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si="550"/>
        <v>ne</v>
      </c>
    </row>
    <row r="2571" spans="2:71" x14ac:dyDescent="0.2">
      <c r="B2571" s="54" t="e">
        <f>VLOOKUP(E2571,'VPS1'!$J$10:$J$29,1,FALSE)</f>
        <v>#N/A</v>
      </c>
      <c r="C2571" s="131" t="str">
        <f t="shared" si="551"/>
        <v/>
      </c>
      <c r="D2571" s="132"/>
      <c r="E2571" s="132"/>
      <c r="F2571" s="55"/>
      <c r="G2571" s="132"/>
      <c r="H2571" s="132"/>
      <c r="I2571" s="132"/>
      <c r="J2571" s="132"/>
      <c r="K2571" s="132"/>
      <c r="L2571" s="133"/>
      <c r="M2571" s="134"/>
      <c r="N2571" s="132"/>
      <c r="O2571" s="132"/>
      <c r="P2571" s="134" t="str">
        <f t="shared" si="552"/>
        <v>nepildyti</v>
      </c>
      <c r="Q2571" s="135" t="str">
        <f t="shared" si="552"/>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53"/>
        <v>0</v>
      </c>
      <c r="BI2571" s="54">
        <f t="shared" ref="BI2571:BI2634" si="562">IF($AH2571&gt;0,YEAR($AH2571),)</f>
        <v>0</v>
      </c>
      <c r="BJ2571" s="54">
        <f t="shared" si="561"/>
        <v>0</v>
      </c>
      <c r="BK2571" s="54">
        <f t="shared" ref="BK2571:BK2634" si="563">IF($AJ2571&gt;0,YEAR($AJ2571),)</f>
        <v>0</v>
      </c>
      <c r="BL2571" s="54">
        <f t="shared" si="554"/>
        <v>0</v>
      </c>
      <c r="BM2571" s="54">
        <f t="shared" si="555"/>
        <v>0</v>
      </c>
      <c r="BN2571" s="54" t="str">
        <f t="shared" si="556"/>
        <v>ne</v>
      </c>
      <c r="BO2571" s="54" t="str">
        <f t="shared" si="557"/>
        <v>ne</v>
      </c>
      <c r="BP2571" s="54" t="str">
        <f t="shared" si="557"/>
        <v>ne</v>
      </c>
      <c r="BQ2571" s="54" t="str">
        <f t="shared" si="558"/>
        <v>ne</v>
      </c>
      <c r="BR2571" s="54" t="str">
        <f t="shared" si="559"/>
        <v>ne</v>
      </c>
      <c r="BS2571" s="54" t="str">
        <f t="shared" ref="BS2571:BS2634" si="564">IF(BK2571&gt;0,"taip","ne")</f>
        <v>ne</v>
      </c>
    </row>
    <row r="2572" spans="2:71" x14ac:dyDescent="0.2">
      <c r="B2572" s="54" t="e">
        <f>VLOOKUP(E2572,'VPS1'!$J$10:$J$29,1,FALSE)</f>
        <v>#N/A</v>
      </c>
      <c r="C2572" s="131" t="str">
        <f t="shared" ref="C2572:C2635" si="565">LEFT(E2572,4)</f>
        <v/>
      </c>
      <c r="D2572" s="132"/>
      <c r="E2572" s="132"/>
      <c r="F2572" s="55"/>
      <c r="G2572" s="132"/>
      <c r="H2572" s="132"/>
      <c r="I2572" s="132"/>
      <c r="J2572" s="132"/>
      <c r="K2572" s="132"/>
      <c r="L2572" s="133"/>
      <c r="M2572" s="134"/>
      <c r="N2572" s="132"/>
      <c r="O2572" s="132"/>
      <c r="P2572" s="134" t="str">
        <f t="shared" ref="P2572:Q2635" si="566">IF($N2572="fizinis asmuo","užpildykite","nepildyti")</f>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ref="BH2572:BH2635" si="567">IF($AF2572&gt;0,YEAR($AF2572),)</f>
        <v>0</v>
      </c>
      <c r="BI2572" s="54">
        <f t="shared" si="562"/>
        <v>0</v>
      </c>
      <c r="BJ2572" s="54">
        <f t="shared" si="561"/>
        <v>0</v>
      </c>
      <c r="BK2572" s="54">
        <f t="shared" si="563"/>
        <v>0</v>
      </c>
      <c r="BL2572" s="54">
        <f t="shared" ref="BL2572:BL2635" si="568">IF($AK2572&gt;0,$AK2572,)</f>
        <v>0</v>
      </c>
      <c r="BM2572" s="54">
        <f t="shared" ref="BM2572:BM2635" si="569">IF($AL2572&gt;0,$AL2572,)</f>
        <v>0</v>
      </c>
      <c r="BN2572" s="54" t="str">
        <f t="shared" ref="BN2572:BN2635" si="570">IF(BH2572&gt;0,"taip","ne")</f>
        <v>ne</v>
      </c>
      <c r="BO2572" s="54" t="str">
        <f t="shared" ref="BO2572:BP2635" si="571">IF(BI2572&gt;0,"taip","ne")</f>
        <v>ne</v>
      </c>
      <c r="BP2572" s="54" t="str">
        <f t="shared" si="571"/>
        <v>ne</v>
      </c>
      <c r="BQ2572" s="54" t="str">
        <f t="shared" ref="BQ2572:BQ2635" si="572">IF(BL2572&gt;0,"taip","ne")</f>
        <v>ne</v>
      </c>
      <c r="BR2572" s="54" t="str">
        <f t="shared" ref="BR2572:BR2635" si="573">IF(BM2572&gt;0,"taip","ne")</f>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60"/>
        <v>0</v>
      </c>
      <c r="BH2582" s="54">
        <f t="shared" si="567"/>
        <v>0</v>
      </c>
      <c r="BI2582" s="54">
        <f t="shared" si="562"/>
        <v>0</v>
      </c>
      <c r="BJ2582" s="54">
        <f t="shared" si="561"/>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ref="BG2583:BG2646" si="574">IF($F2583&gt;0,YEAR($F2583),)</f>
        <v>0</v>
      </c>
      <c r="BH2583" s="54">
        <f t="shared" si="567"/>
        <v>0</v>
      </c>
      <c r="BI2583" s="54">
        <f t="shared" si="562"/>
        <v>0</v>
      </c>
      <c r="BJ2583" s="54">
        <f t="shared" ref="BJ2583:BJ2646" si="575">IF($AI2583&gt;0,YEAR($AI2583),)</f>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si="562"/>
        <v>0</v>
      </c>
      <c r="BJ2634" s="54">
        <f t="shared" si="575"/>
        <v>0</v>
      </c>
      <c r="BK2634" s="54">
        <f t="shared" si="563"/>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si="564"/>
        <v>ne</v>
      </c>
    </row>
    <row r="2635" spans="2:71" x14ac:dyDescent="0.2">
      <c r="B2635" s="54" t="e">
        <f>VLOOKUP(E2635,'VPS1'!$J$10:$J$29,1,FALSE)</f>
        <v>#N/A</v>
      </c>
      <c r="C2635" s="131" t="str">
        <f t="shared" si="565"/>
        <v/>
      </c>
      <c r="D2635" s="132"/>
      <c r="E2635" s="132"/>
      <c r="F2635" s="55"/>
      <c r="G2635" s="132"/>
      <c r="H2635" s="132"/>
      <c r="I2635" s="132"/>
      <c r="J2635" s="132"/>
      <c r="K2635" s="132"/>
      <c r="L2635" s="133"/>
      <c r="M2635" s="134"/>
      <c r="N2635" s="132"/>
      <c r="O2635" s="132"/>
      <c r="P2635" s="134" t="str">
        <f t="shared" si="566"/>
        <v>nepildyti</v>
      </c>
      <c r="Q2635" s="135" t="str">
        <f t="shared" si="566"/>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67"/>
        <v>0</v>
      </c>
      <c r="BI2635" s="54">
        <f t="shared" ref="BI2635:BI2698" si="576">IF($AH2635&gt;0,YEAR($AH2635),)</f>
        <v>0</v>
      </c>
      <c r="BJ2635" s="54">
        <f t="shared" si="575"/>
        <v>0</v>
      </c>
      <c r="BK2635" s="54">
        <f t="shared" ref="BK2635:BK2698" si="577">IF($AJ2635&gt;0,YEAR($AJ2635),)</f>
        <v>0</v>
      </c>
      <c r="BL2635" s="54">
        <f t="shared" si="568"/>
        <v>0</v>
      </c>
      <c r="BM2635" s="54">
        <f t="shared" si="569"/>
        <v>0</v>
      </c>
      <c r="BN2635" s="54" t="str">
        <f t="shared" si="570"/>
        <v>ne</v>
      </c>
      <c r="BO2635" s="54" t="str">
        <f t="shared" si="571"/>
        <v>ne</v>
      </c>
      <c r="BP2635" s="54" t="str">
        <f t="shared" si="571"/>
        <v>ne</v>
      </c>
      <c r="BQ2635" s="54" t="str">
        <f t="shared" si="572"/>
        <v>ne</v>
      </c>
      <c r="BR2635" s="54" t="str">
        <f t="shared" si="573"/>
        <v>ne</v>
      </c>
      <c r="BS2635" s="54" t="str">
        <f t="shared" ref="BS2635:BS2698" si="578">IF(BK2635&gt;0,"taip","ne")</f>
        <v>ne</v>
      </c>
    </row>
    <row r="2636" spans="2:71" x14ac:dyDescent="0.2">
      <c r="B2636" s="54" t="e">
        <f>VLOOKUP(E2636,'VPS1'!$J$10:$J$29,1,FALSE)</f>
        <v>#N/A</v>
      </c>
      <c r="C2636" s="131" t="str">
        <f t="shared" ref="C2636:C2699" si="579">LEFT(E2636,4)</f>
        <v/>
      </c>
      <c r="D2636" s="132"/>
      <c r="E2636" s="132"/>
      <c r="F2636" s="55"/>
      <c r="G2636" s="132"/>
      <c r="H2636" s="132"/>
      <c r="I2636" s="132"/>
      <c r="J2636" s="132"/>
      <c r="K2636" s="132"/>
      <c r="L2636" s="133"/>
      <c r="M2636" s="134"/>
      <c r="N2636" s="132"/>
      <c r="O2636" s="132"/>
      <c r="P2636" s="134" t="str">
        <f t="shared" ref="P2636:Q2699" si="580">IF($N2636="fizinis asmuo","užpildykite","nepildyti")</f>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ref="BH2636:BH2699" si="581">IF($AF2636&gt;0,YEAR($AF2636),)</f>
        <v>0</v>
      </c>
      <c r="BI2636" s="54">
        <f t="shared" si="576"/>
        <v>0</v>
      </c>
      <c r="BJ2636" s="54">
        <f t="shared" si="575"/>
        <v>0</v>
      </c>
      <c r="BK2636" s="54">
        <f t="shared" si="577"/>
        <v>0</v>
      </c>
      <c r="BL2636" s="54">
        <f t="shared" ref="BL2636:BL2699" si="582">IF($AK2636&gt;0,$AK2636,)</f>
        <v>0</v>
      </c>
      <c r="BM2636" s="54">
        <f t="shared" ref="BM2636:BM2699" si="583">IF($AL2636&gt;0,$AL2636,)</f>
        <v>0</v>
      </c>
      <c r="BN2636" s="54" t="str">
        <f t="shared" ref="BN2636:BN2699" si="584">IF(BH2636&gt;0,"taip","ne")</f>
        <v>ne</v>
      </c>
      <c r="BO2636" s="54" t="str">
        <f t="shared" ref="BO2636:BP2699" si="585">IF(BI2636&gt;0,"taip","ne")</f>
        <v>ne</v>
      </c>
      <c r="BP2636" s="54" t="str">
        <f t="shared" si="585"/>
        <v>ne</v>
      </c>
      <c r="BQ2636" s="54" t="str">
        <f t="shared" ref="BQ2636:BQ2699" si="586">IF(BL2636&gt;0,"taip","ne")</f>
        <v>ne</v>
      </c>
      <c r="BR2636" s="54" t="str">
        <f t="shared" ref="BR2636:BR2699" si="587">IF(BM2636&gt;0,"taip","ne")</f>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74"/>
        <v>0</v>
      </c>
      <c r="BH2646" s="54">
        <f t="shared" si="581"/>
        <v>0</v>
      </c>
      <c r="BI2646" s="54">
        <f t="shared" si="576"/>
        <v>0</v>
      </c>
      <c r="BJ2646" s="54">
        <f t="shared" si="575"/>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ref="BG2647:BG2710" si="588">IF($F2647&gt;0,YEAR($F2647),)</f>
        <v>0</v>
      </c>
      <c r="BH2647" s="54">
        <f t="shared" si="581"/>
        <v>0</v>
      </c>
      <c r="BI2647" s="54">
        <f t="shared" si="576"/>
        <v>0</v>
      </c>
      <c r="BJ2647" s="54">
        <f t="shared" ref="BJ2647:BJ2710" si="589">IF($AI2647&gt;0,YEAR($AI2647),)</f>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si="576"/>
        <v>0</v>
      </c>
      <c r="BJ2698" s="54">
        <f t="shared" si="589"/>
        <v>0</v>
      </c>
      <c r="BK2698" s="54">
        <f t="shared" si="577"/>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si="578"/>
        <v>ne</v>
      </c>
    </row>
    <row r="2699" spans="2:71" x14ac:dyDescent="0.2">
      <c r="B2699" s="54" t="e">
        <f>VLOOKUP(E2699,'VPS1'!$J$10:$J$29,1,FALSE)</f>
        <v>#N/A</v>
      </c>
      <c r="C2699" s="131" t="str">
        <f t="shared" si="579"/>
        <v/>
      </c>
      <c r="D2699" s="132"/>
      <c r="E2699" s="132"/>
      <c r="F2699" s="55"/>
      <c r="G2699" s="132"/>
      <c r="H2699" s="132"/>
      <c r="I2699" s="132"/>
      <c r="J2699" s="132"/>
      <c r="K2699" s="132"/>
      <c r="L2699" s="133"/>
      <c r="M2699" s="134"/>
      <c r="N2699" s="132"/>
      <c r="O2699" s="132"/>
      <c r="P2699" s="134" t="str">
        <f t="shared" si="580"/>
        <v>nepildyti</v>
      </c>
      <c r="Q2699" s="135" t="str">
        <f t="shared" si="580"/>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81"/>
        <v>0</v>
      </c>
      <c r="BI2699" s="54">
        <f t="shared" ref="BI2699:BI2762" si="590">IF($AH2699&gt;0,YEAR($AH2699),)</f>
        <v>0</v>
      </c>
      <c r="BJ2699" s="54">
        <f t="shared" si="589"/>
        <v>0</v>
      </c>
      <c r="BK2699" s="54">
        <f t="shared" ref="BK2699:BK2762" si="591">IF($AJ2699&gt;0,YEAR($AJ2699),)</f>
        <v>0</v>
      </c>
      <c r="BL2699" s="54">
        <f t="shared" si="582"/>
        <v>0</v>
      </c>
      <c r="BM2699" s="54">
        <f t="shared" si="583"/>
        <v>0</v>
      </c>
      <c r="BN2699" s="54" t="str">
        <f t="shared" si="584"/>
        <v>ne</v>
      </c>
      <c r="BO2699" s="54" t="str">
        <f t="shared" si="585"/>
        <v>ne</v>
      </c>
      <c r="BP2699" s="54" t="str">
        <f t="shared" si="585"/>
        <v>ne</v>
      </c>
      <c r="BQ2699" s="54" t="str">
        <f t="shared" si="586"/>
        <v>ne</v>
      </c>
      <c r="BR2699" s="54" t="str">
        <f t="shared" si="587"/>
        <v>ne</v>
      </c>
      <c r="BS2699" s="54" t="str">
        <f t="shared" ref="BS2699:BS2762" si="592">IF(BK2699&gt;0,"taip","ne")</f>
        <v>ne</v>
      </c>
    </row>
    <row r="2700" spans="2:71" x14ac:dyDescent="0.2">
      <c r="B2700" s="54" t="e">
        <f>VLOOKUP(E2700,'VPS1'!$J$10:$J$29,1,FALSE)</f>
        <v>#N/A</v>
      </c>
      <c r="C2700" s="131" t="str">
        <f t="shared" ref="C2700:C2763" si="593">LEFT(E2700,4)</f>
        <v/>
      </c>
      <c r="D2700" s="132"/>
      <c r="E2700" s="132"/>
      <c r="F2700" s="55"/>
      <c r="G2700" s="132"/>
      <c r="H2700" s="132"/>
      <c r="I2700" s="132"/>
      <c r="J2700" s="132"/>
      <c r="K2700" s="132"/>
      <c r="L2700" s="133"/>
      <c r="M2700" s="134"/>
      <c r="N2700" s="132"/>
      <c r="O2700" s="132"/>
      <c r="P2700" s="134" t="str">
        <f t="shared" ref="P2700:Q2763" si="594">IF($N2700="fizinis asmuo","užpildykite","nepildyti")</f>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ref="BH2700:BH2763" si="595">IF($AF2700&gt;0,YEAR($AF2700),)</f>
        <v>0</v>
      </c>
      <c r="BI2700" s="54">
        <f t="shared" si="590"/>
        <v>0</v>
      </c>
      <c r="BJ2700" s="54">
        <f t="shared" si="589"/>
        <v>0</v>
      </c>
      <c r="BK2700" s="54">
        <f t="shared" si="591"/>
        <v>0</v>
      </c>
      <c r="BL2700" s="54">
        <f t="shared" ref="BL2700:BL2763" si="596">IF($AK2700&gt;0,$AK2700,)</f>
        <v>0</v>
      </c>
      <c r="BM2700" s="54">
        <f t="shared" ref="BM2700:BM2763" si="597">IF($AL2700&gt;0,$AL2700,)</f>
        <v>0</v>
      </c>
      <c r="BN2700" s="54" t="str">
        <f t="shared" ref="BN2700:BN2763" si="598">IF(BH2700&gt;0,"taip","ne")</f>
        <v>ne</v>
      </c>
      <c r="BO2700" s="54" t="str">
        <f t="shared" ref="BO2700:BP2763" si="599">IF(BI2700&gt;0,"taip","ne")</f>
        <v>ne</v>
      </c>
      <c r="BP2700" s="54" t="str">
        <f t="shared" si="599"/>
        <v>ne</v>
      </c>
      <c r="BQ2700" s="54" t="str">
        <f t="shared" ref="BQ2700:BQ2763" si="600">IF(BL2700&gt;0,"taip","ne")</f>
        <v>ne</v>
      </c>
      <c r="BR2700" s="54" t="str">
        <f t="shared" ref="BR2700:BR2763" si="601">IF(BM2700&gt;0,"taip","ne")</f>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588"/>
        <v>0</v>
      </c>
      <c r="BH2710" s="54">
        <f t="shared" si="595"/>
        <v>0</v>
      </c>
      <c r="BI2710" s="54">
        <f t="shared" si="590"/>
        <v>0</v>
      </c>
      <c r="BJ2710" s="54">
        <f t="shared" si="589"/>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ref="BG2711:BG2774" si="602">IF($F2711&gt;0,YEAR($F2711),)</f>
        <v>0</v>
      </c>
      <c r="BH2711" s="54">
        <f t="shared" si="595"/>
        <v>0</v>
      </c>
      <c r="BI2711" s="54">
        <f t="shared" si="590"/>
        <v>0</v>
      </c>
      <c r="BJ2711" s="54">
        <f t="shared" ref="BJ2711:BJ2774" si="603">IF($AI2711&gt;0,YEAR($AI2711),)</f>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si="590"/>
        <v>0</v>
      </c>
      <c r="BJ2762" s="54">
        <f t="shared" si="603"/>
        <v>0</v>
      </c>
      <c r="BK2762" s="54">
        <f t="shared" si="591"/>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si="592"/>
        <v>ne</v>
      </c>
    </row>
    <row r="2763" spans="2:71" x14ac:dyDescent="0.2">
      <c r="B2763" s="54" t="e">
        <f>VLOOKUP(E2763,'VPS1'!$J$10:$J$29,1,FALSE)</f>
        <v>#N/A</v>
      </c>
      <c r="C2763" s="131" t="str">
        <f t="shared" si="593"/>
        <v/>
      </c>
      <c r="D2763" s="132"/>
      <c r="E2763" s="132"/>
      <c r="F2763" s="55"/>
      <c r="G2763" s="132"/>
      <c r="H2763" s="132"/>
      <c r="I2763" s="132"/>
      <c r="J2763" s="132"/>
      <c r="K2763" s="132"/>
      <c r="L2763" s="133"/>
      <c r="M2763" s="134"/>
      <c r="N2763" s="132"/>
      <c r="O2763" s="132"/>
      <c r="P2763" s="134" t="str">
        <f t="shared" si="594"/>
        <v>nepildyti</v>
      </c>
      <c r="Q2763" s="135" t="str">
        <f t="shared" si="594"/>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595"/>
        <v>0</v>
      </c>
      <c r="BI2763" s="54">
        <f t="shared" ref="BI2763:BI2826" si="604">IF($AH2763&gt;0,YEAR($AH2763),)</f>
        <v>0</v>
      </c>
      <c r="BJ2763" s="54">
        <f t="shared" si="603"/>
        <v>0</v>
      </c>
      <c r="BK2763" s="54">
        <f t="shared" ref="BK2763:BK2826" si="605">IF($AJ2763&gt;0,YEAR($AJ2763),)</f>
        <v>0</v>
      </c>
      <c r="BL2763" s="54">
        <f t="shared" si="596"/>
        <v>0</v>
      </c>
      <c r="BM2763" s="54">
        <f t="shared" si="597"/>
        <v>0</v>
      </c>
      <c r="BN2763" s="54" t="str">
        <f t="shared" si="598"/>
        <v>ne</v>
      </c>
      <c r="BO2763" s="54" t="str">
        <f t="shared" si="599"/>
        <v>ne</v>
      </c>
      <c r="BP2763" s="54" t="str">
        <f t="shared" si="599"/>
        <v>ne</v>
      </c>
      <c r="BQ2763" s="54" t="str">
        <f t="shared" si="600"/>
        <v>ne</v>
      </c>
      <c r="BR2763" s="54" t="str">
        <f t="shared" si="601"/>
        <v>ne</v>
      </c>
      <c r="BS2763" s="54" t="str">
        <f t="shared" ref="BS2763:BS2826" si="606">IF(BK2763&gt;0,"taip","ne")</f>
        <v>ne</v>
      </c>
    </row>
    <row r="2764" spans="2:71" x14ac:dyDescent="0.2">
      <c r="B2764" s="54" t="e">
        <f>VLOOKUP(E2764,'VPS1'!$J$10:$J$29,1,FALSE)</f>
        <v>#N/A</v>
      </c>
      <c r="C2764" s="131" t="str">
        <f t="shared" ref="C2764:C2827" si="607">LEFT(E2764,4)</f>
        <v/>
      </c>
      <c r="D2764" s="132"/>
      <c r="E2764" s="132"/>
      <c r="F2764" s="55"/>
      <c r="G2764" s="132"/>
      <c r="H2764" s="132"/>
      <c r="I2764" s="132"/>
      <c r="J2764" s="132"/>
      <c r="K2764" s="132"/>
      <c r="L2764" s="133"/>
      <c r="M2764" s="134"/>
      <c r="N2764" s="132"/>
      <c r="O2764" s="132"/>
      <c r="P2764" s="134" t="str">
        <f t="shared" ref="P2764:Q2827" si="608">IF($N2764="fizinis asmuo","užpildykite","nepildyti")</f>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ref="BH2764:BH2827" si="609">IF($AF2764&gt;0,YEAR($AF2764),)</f>
        <v>0</v>
      </c>
      <c r="BI2764" s="54">
        <f t="shared" si="604"/>
        <v>0</v>
      </c>
      <c r="BJ2764" s="54">
        <f t="shared" si="603"/>
        <v>0</v>
      </c>
      <c r="BK2764" s="54">
        <f t="shared" si="605"/>
        <v>0</v>
      </c>
      <c r="BL2764" s="54">
        <f t="shared" ref="BL2764:BL2827" si="610">IF($AK2764&gt;0,$AK2764,)</f>
        <v>0</v>
      </c>
      <c r="BM2764" s="54">
        <f t="shared" ref="BM2764:BM2827" si="611">IF($AL2764&gt;0,$AL2764,)</f>
        <v>0</v>
      </c>
      <c r="BN2764" s="54" t="str">
        <f t="shared" ref="BN2764:BN2827" si="612">IF(BH2764&gt;0,"taip","ne")</f>
        <v>ne</v>
      </c>
      <c r="BO2764" s="54" t="str">
        <f t="shared" ref="BO2764:BP2827" si="613">IF(BI2764&gt;0,"taip","ne")</f>
        <v>ne</v>
      </c>
      <c r="BP2764" s="54" t="str">
        <f t="shared" si="613"/>
        <v>ne</v>
      </c>
      <c r="BQ2764" s="54" t="str">
        <f t="shared" ref="BQ2764:BQ2827" si="614">IF(BL2764&gt;0,"taip","ne")</f>
        <v>ne</v>
      </c>
      <c r="BR2764" s="54" t="str">
        <f t="shared" ref="BR2764:BR2827" si="615">IF(BM2764&gt;0,"taip","ne")</f>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02"/>
        <v>0</v>
      </c>
      <c r="BH2774" s="54">
        <f t="shared" si="609"/>
        <v>0</v>
      </c>
      <c r="BI2774" s="54">
        <f t="shared" si="604"/>
        <v>0</v>
      </c>
      <c r="BJ2774" s="54">
        <f t="shared" si="603"/>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ref="BG2775:BG2838" si="616">IF($F2775&gt;0,YEAR($F2775),)</f>
        <v>0</v>
      </c>
      <c r="BH2775" s="54">
        <f t="shared" si="609"/>
        <v>0</v>
      </c>
      <c r="BI2775" s="54">
        <f t="shared" si="604"/>
        <v>0</v>
      </c>
      <c r="BJ2775" s="54">
        <f t="shared" ref="BJ2775:BJ2838" si="617">IF($AI2775&gt;0,YEAR($AI2775),)</f>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si="604"/>
        <v>0</v>
      </c>
      <c r="BJ2826" s="54">
        <f t="shared" si="617"/>
        <v>0</v>
      </c>
      <c r="BK2826" s="54">
        <f t="shared" si="605"/>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si="606"/>
        <v>ne</v>
      </c>
    </row>
    <row r="2827" spans="2:71" x14ac:dyDescent="0.2">
      <c r="B2827" s="54" t="e">
        <f>VLOOKUP(E2827,'VPS1'!$J$10:$J$29,1,FALSE)</f>
        <v>#N/A</v>
      </c>
      <c r="C2827" s="131" t="str">
        <f t="shared" si="607"/>
        <v/>
      </c>
      <c r="D2827" s="132"/>
      <c r="E2827" s="132"/>
      <c r="F2827" s="55"/>
      <c r="G2827" s="132"/>
      <c r="H2827" s="132"/>
      <c r="I2827" s="132"/>
      <c r="J2827" s="132"/>
      <c r="K2827" s="132"/>
      <c r="L2827" s="133"/>
      <c r="M2827" s="134"/>
      <c r="N2827" s="132"/>
      <c r="O2827" s="132"/>
      <c r="P2827" s="134" t="str">
        <f t="shared" si="608"/>
        <v>nepildyti</v>
      </c>
      <c r="Q2827" s="135" t="str">
        <f t="shared" si="608"/>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09"/>
        <v>0</v>
      </c>
      <c r="BI2827" s="54">
        <f t="shared" ref="BI2827:BI2890" si="618">IF($AH2827&gt;0,YEAR($AH2827),)</f>
        <v>0</v>
      </c>
      <c r="BJ2827" s="54">
        <f t="shared" si="617"/>
        <v>0</v>
      </c>
      <c r="BK2827" s="54">
        <f t="shared" ref="BK2827:BK2890" si="619">IF($AJ2827&gt;0,YEAR($AJ2827),)</f>
        <v>0</v>
      </c>
      <c r="BL2827" s="54">
        <f t="shared" si="610"/>
        <v>0</v>
      </c>
      <c r="BM2827" s="54">
        <f t="shared" si="611"/>
        <v>0</v>
      </c>
      <c r="BN2827" s="54" t="str">
        <f t="shared" si="612"/>
        <v>ne</v>
      </c>
      <c r="BO2827" s="54" t="str">
        <f t="shared" si="613"/>
        <v>ne</v>
      </c>
      <c r="BP2827" s="54" t="str">
        <f t="shared" si="613"/>
        <v>ne</v>
      </c>
      <c r="BQ2827" s="54" t="str">
        <f t="shared" si="614"/>
        <v>ne</v>
      </c>
      <c r="BR2827" s="54" t="str">
        <f t="shared" si="615"/>
        <v>ne</v>
      </c>
      <c r="BS2827" s="54" t="str">
        <f t="shared" ref="BS2827:BS2890" si="620">IF(BK2827&gt;0,"taip","ne")</f>
        <v>ne</v>
      </c>
    </row>
    <row r="2828" spans="2:71" x14ac:dyDescent="0.2">
      <c r="B2828" s="54" t="e">
        <f>VLOOKUP(E2828,'VPS1'!$J$10:$J$29,1,FALSE)</f>
        <v>#N/A</v>
      </c>
      <c r="C2828" s="131" t="str">
        <f t="shared" ref="C2828:C2891" si="621">LEFT(E2828,4)</f>
        <v/>
      </c>
      <c r="D2828" s="132"/>
      <c r="E2828" s="132"/>
      <c r="F2828" s="55"/>
      <c r="G2828" s="132"/>
      <c r="H2828" s="132"/>
      <c r="I2828" s="132"/>
      <c r="J2828" s="132"/>
      <c r="K2828" s="132"/>
      <c r="L2828" s="133"/>
      <c r="M2828" s="134"/>
      <c r="N2828" s="132"/>
      <c r="O2828" s="132"/>
      <c r="P2828" s="134" t="str">
        <f t="shared" ref="P2828:Q2891" si="622">IF($N2828="fizinis asmuo","užpildykite","nepildyti")</f>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ref="BH2828:BH2891" si="623">IF($AF2828&gt;0,YEAR($AF2828),)</f>
        <v>0</v>
      </c>
      <c r="BI2828" s="54">
        <f t="shared" si="618"/>
        <v>0</v>
      </c>
      <c r="BJ2828" s="54">
        <f t="shared" si="617"/>
        <v>0</v>
      </c>
      <c r="BK2828" s="54">
        <f t="shared" si="619"/>
        <v>0</v>
      </c>
      <c r="BL2828" s="54">
        <f t="shared" ref="BL2828:BL2891" si="624">IF($AK2828&gt;0,$AK2828,)</f>
        <v>0</v>
      </c>
      <c r="BM2828" s="54">
        <f t="shared" ref="BM2828:BM2891" si="625">IF($AL2828&gt;0,$AL2828,)</f>
        <v>0</v>
      </c>
      <c r="BN2828" s="54" t="str">
        <f t="shared" ref="BN2828:BN2891" si="626">IF(BH2828&gt;0,"taip","ne")</f>
        <v>ne</v>
      </c>
      <c r="BO2828" s="54" t="str">
        <f t="shared" ref="BO2828:BP2891" si="627">IF(BI2828&gt;0,"taip","ne")</f>
        <v>ne</v>
      </c>
      <c r="BP2828" s="54" t="str">
        <f t="shared" si="627"/>
        <v>ne</v>
      </c>
      <c r="BQ2828" s="54" t="str">
        <f t="shared" ref="BQ2828:BQ2891" si="628">IF(BL2828&gt;0,"taip","ne")</f>
        <v>ne</v>
      </c>
      <c r="BR2828" s="54" t="str">
        <f t="shared" ref="BR2828:BR2891" si="629">IF(BM2828&gt;0,"taip","ne")</f>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16"/>
        <v>0</v>
      </c>
      <c r="BH2838" s="54">
        <f t="shared" si="623"/>
        <v>0</v>
      </c>
      <c r="BI2838" s="54">
        <f t="shared" si="618"/>
        <v>0</v>
      </c>
      <c r="BJ2838" s="54">
        <f t="shared" si="617"/>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ref="BG2839:BG2902" si="630">IF($F2839&gt;0,YEAR($F2839),)</f>
        <v>0</v>
      </c>
      <c r="BH2839" s="54">
        <f t="shared" si="623"/>
        <v>0</v>
      </c>
      <c r="BI2839" s="54">
        <f t="shared" si="618"/>
        <v>0</v>
      </c>
      <c r="BJ2839" s="54">
        <f t="shared" ref="BJ2839:BJ2902" si="631">IF($AI2839&gt;0,YEAR($AI2839),)</f>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si="618"/>
        <v>0</v>
      </c>
      <c r="BJ2890" s="54">
        <f t="shared" si="631"/>
        <v>0</v>
      </c>
      <c r="BK2890" s="54">
        <f t="shared" si="619"/>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si="620"/>
        <v>ne</v>
      </c>
    </row>
    <row r="2891" spans="2:71" x14ac:dyDescent="0.2">
      <c r="B2891" s="54" t="e">
        <f>VLOOKUP(E2891,'VPS1'!$J$10:$J$29,1,FALSE)</f>
        <v>#N/A</v>
      </c>
      <c r="C2891" s="131" t="str">
        <f t="shared" si="621"/>
        <v/>
      </c>
      <c r="D2891" s="132"/>
      <c r="E2891" s="132"/>
      <c r="F2891" s="55"/>
      <c r="G2891" s="132"/>
      <c r="H2891" s="132"/>
      <c r="I2891" s="132"/>
      <c r="J2891" s="132"/>
      <c r="K2891" s="132"/>
      <c r="L2891" s="133"/>
      <c r="M2891" s="134"/>
      <c r="N2891" s="132"/>
      <c r="O2891" s="132"/>
      <c r="P2891" s="134" t="str">
        <f t="shared" si="622"/>
        <v>nepildyti</v>
      </c>
      <c r="Q2891" s="135" t="str">
        <f t="shared" si="622"/>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23"/>
        <v>0</v>
      </c>
      <c r="BI2891" s="54">
        <f t="shared" ref="BI2891:BI2954" si="632">IF($AH2891&gt;0,YEAR($AH2891),)</f>
        <v>0</v>
      </c>
      <c r="BJ2891" s="54">
        <f t="shared" si="631"/>
        <v>0</v>
      </c>
      <c r="BK2891" s="54">
        <f t="shared" ref="BK2891:BK2954" si="633">IF($AJ2891&gt;0,YEAR($AJ2891),)</f>
        <v>0</v>
      </c>
      <c r="BL2891" s="54">
        <f t="shared" si="624"/>
        <v>0</v>
      </c>
      <c r="BM2891" s="54">
        <f t="shared" si="625"/>
        <v>0</v>
      </c>
      <c r="BN2891" s="54" t="str">
        <f t="shared" si="626"/>
        <v>ne</v>
      </c>
      <c r="BO2891" s="54" t="str">
        <f t="shared" si="627"/>
        <v>ne</v>
      </c>
      <c r="BP2891" s="54" t="str">
        <f t="shared" si="627"/>
        <v>ne</v>
      </c>
      <c r="BQ2891" s="54" t="str">
        <f t="shared" si="628"/>
        <v>ne</v>
      </c>
      <c r="BR2891" s="54" t="str">
        <f t="shared" si="629"/>
        <v>ne</v>
      </c>
      <c r="BS2891" s="54" t="str">
        <f t="shared" ref="BS2891:BS2954" si="634">IF(BK2891&gt;0,"taip","ne")</f>
        <v>ne</v>
      </c>
    </row>
    <row r="2892" spans="2:71" x14ac:dyDescent="0.2">
      <c r="B2892" s="54" t="e">
        <f>VLOOKUP(E2892,'VPS1'!$J$10:$J$29,1,FALSE)</f>
        <v>#N/A</v>
      </c>
      <c r="C2892" s="131" t="str">
        <f t="shared" ref="C2892:C2955" si="635">LEFT(E2892,4)</f>
        <v/>
      </c>
      <c r="D2892" s="132"/>
      <c r="E2892" s="132"/>
      <c r="F2892" s="55"/>
      <c r="G2892" s="132"/>
      <c r="H2892" s="132"/>
      <c r="I2892" s="132"/>
      <c r="J2892" s="132"/>
      <c r="K2892" s="132"/>
      <c r="L2892" s="133"/>
      <c r="M2892" s="134"/>
      <c r="N2892" s="132"/>
      <c r="O2892" s="132"/>
      <c r="P2892" s="134" t="str">
        <f t="shared" ref="P2892:Q2955" si="636">IF($N2892="fizinis asmuo","užpildykite","nepildyti")</f>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ref="BH2892:BH2955" si="637">IF($AF2892&gt;0,YEAR($AF2892),)</f>
        <v>0</v>
      </c>
      <c r="BI2892" s="54">
        <f t="shared" si="632"/>
        <v>0</v>
      </c>
      <c r="BJ2892" s="54">
        <f t="shared" si="631"/>
        <v>0</v>
      </c>
      <c r="BK2892" s="54">
        <f t="shared" si="633"/>
        <v>0</v>
      </c>
      <c r="BL2892" s="54">
        <f t="shared" ref="BL2892:BL2955" si="638">IF($AK2892&gt;0,$AK2892,)</f>
        <v>0</v>
      </c>
      <c r="BM2892" s="54">
        <f t="shared" ref="BM2892:BM2955" si="639">IF($AL2892&gt;0,$AL2892,)</f>
        <v>0</v>
      </c>
      <c r="BN2892" s="54" t="str">
        <f t="shared" ref="BN2892:BN2955" si="640">IF(BH2892&gt;0,"taip","ne")</f>
        <v>ne</v>
      </c>
      <c r="BO2892" s="54" t="str">
        <f t="shared" ref="BO2892:BP2955" si="641">IF(BI2892&gt;0,"taip","ne")</f>
        <v>ne</v>
      </c>
      <c r="BP2892" s="54" t="str">
        <f t="shared" si="641"/>
        <v>ne</v>
      </c>
      <c r="BQ2892" s="54" t="str">
        <f t="shared" ref="BQ2892:BQ2955" si="642">IF(BL2892&gt;0,"taip","ne")</f>
        <v>ne</v>
      </c>
      <c r="BR2892" s="54" t="str">
        <f t="shared" ref="BR2892:BR2955" si="643">IF(BM2892&gt;0,"taip","ne")</f>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30"/>
        <v>0</v>
      </c>
      <c r="BH2902" s="54">
        <f t="shared" si="637"/>
        <v>0</v>
      </c>
      <c r="BI2902" s="54">
        <f t="shared" si="632"/>
        <v>0</v>
      </c>
      <c r="BJ2902" s="54">
        <f t="shared" si="631"/>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ref="BG2903:BG2966" si="644">IF($F2903&gt;0,YEAR($F2903),)</f>
        <v>0</v>
      </c>
      <c r="BH2903" s="54">
        <f t="shared" si="637"/>
        <v>0</v>
      </c>
      <c r="BI2903" s="54">
        <f t="shared" si="632"/>
        <v>0</v>
      </c>
      <c r="BJ2903" s="54">
        <f t="shared" ref="BJ2903:BJ2966" si="645">IF($AI2903&gt;0,YEAR($AI2903),)</f>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si="632"/>
        <v>0</v>
      </c>
      <c r="BJ2954" s="54">
        <f t="shared" si="645"/>
        <v>0</v>
      </c>
      <c r="BK2954" s="54">
        <f t="shared" si="633"/>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si="634"/>
        <v>ne</v>
      </c>
    </row>
    <row r="2955" spans="2:71" x14ac:dyDescent="0.2">
      <c r="B2955" s="54" t="e">
        <f>VLOOKUP(E2955,'VPS1'!$J$10:$J$29,1,FALSE)</f>
        <v>#N/A</v>
      </c>
      <c r="C2955" s="131" t="str">
        <f t="shared" si="635"/>
        <v/>
      </c>
      <c r="D2955" s="132"/>
      <c r="E2955" s="132"/>
      <c r="F2955" s="55"/>
      <c r="G2955" s="132"/>
      <c r="H2955" s="132"/>
      <c r="I2955" s="132"/>
      <c r="J2955" s="132"/>
      <c r="K2955" s="132"/>
      <c r="L2955" s="133"/>
      <c r="M2955" s="134"/>
      <c r="N2955" s="132"/>
      <c r="O2955" s="132"/>
      <c r="P2955" s="134" t="str">
        <f t="shared" si="636"/>
        <v>nepildyti</v>
      </c>
      <c r="Q2955" s="135" t="str">
        <f t="shared" si="636"/>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37"/>
        <v>0</v>
      </c>
      <c r="BI2955" s="54">
        <f t="shared" ref="BI2955:BI3018" si="646">IF($AH2955&gt;0,YEAR($AH2955),)</f>
        <v>0</v>
      </c>
      <c r="BJ2955" s="54">
        <f t="shared" si="645"/>
        <v>0</v>
      </c>
      <c r="BK2955" s="54">
        <f t="shared" ref="BK2955:BK3018" si="647">IF($AJ2955&gt;0,YEAR($AJ2955),)</f>
        <v>0</v>
      </c>
      <c r="BL2955" s="54">
        <f t="shared" si="638"/>
        <v>0</v>
      </c>
      <c r="BM2955" s="54">
        <f t="shared" si="639"/>
        <v>0</v>
      </c>
      <c r="BN2955" s="54" t="str">
        <f t="shared" si="640"/>
        <v>ne</v>
      </c>
      <c r="BO2955" s="54" t="str">
        <f t="shared" si="641"/>
        <v>ne</v>
      </c>
      <c r="BP2955" s="54" t="str">
        <f t="shared" si="641"/>
        <v>ne</v>
      </c>
      <c r="BQ2955" s="54" t="str">
        <f t="shared" si="642"/>
        <v>ne</v>
      </c>
      <c r="BR2955" s="54" t="str">
        <f t="shared" si="643"/>
        <v>ne</v>
      </c>
      <c r="BS2955" s="54" t="str">
        <f t="shared" ref="BS2955:BS3018" si="648">IF(BK2955&gt;0,"taip","ne")</f>
        <v>ne</v>
      </c>
    </row>
    <row r="2956" spans="2:71" x14ac:dyDescent="0.2">
      <c r="B2956" s="54" t="e">
        <f>VLOOKUP(E2956,'VPS1'!$J$10:$J$29,1,FALSE)</f>
        <v>#N/A</v>
      </c>
      <c r="C2956" s="131" t="str">
        <f t="shared" ref="C2956:C3019" si="649">LEFT(E2956,4)</f>
        <v/>
      </c>
      <c r="D2956" s="132"/>
      <c r="E2956" s="132"/>
      <c r="F2956" s="55"/>
      <c r="G2956" s="132"/>
      <c r="H2956" s="132"/>
      <c r="I2956" s="132"/>
      <c r="J2956" s="132"/>
      <c r="K2956" s="132"/>
      <c r="L2956" s="133"/>
      <c r="M2956" s="134"/>
      <c r="N2956" s="132"/>
      <c r="O2956" s="132"/>
      <c r="P2956" s="134" t="str">
        <f t="shared" ref="P2956:Q3019" si="650">IF($N2956="fizinis asmuo","užpildykite","nepildyti")</f>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ref="BH2956:BH3019" si="651">IF($AF2956&gt;0,YEAR($AF2956),)</f>
        <v>0</v>
      </c>
      <c r="BI2956" s="54">
        <f t="shared" si="646"/>
        <v>0</v>
      </c>
      <c r="BJ2956" s="54">
        <f t="shared" si="645"/>
        <v>0</v>
      </c>
      <c r="BK2956" s="54">
        <f t="shared" si="647"/>
        <v>0</v>
      </c>
      <c r="BL2956" s="54">
        <f t="shared" ref="BL2956:BL3019" si="652">IF($AK2956&gt;0,$AK2956,)</f>
        <v>0</v>
      </c>
      <c r="BM2956" s="54">
        <f t="shared" ref="BM2956:BM3019" si="653">IF($AL2956&gt;0,$AL2956,)</f>
        <v>0</v>
      </c>
      <c r="BN2956" s="54" t="str">
        <f t="shared" ref="BN2956:BN3019" si="654">IF(BH2956&gt;0,"taip","ne")</f>
        <v>ne</v>
      </c>
      <c r="BO2956" s="54" t="str">
        <f t="shared" ref="BO2956:BP3019" si="655">IF(BI2956&gt;0,"taip","ne")</f>
        <v>ne</v>
      </c>
      <c r="BP2956" s="54" t="str">
        <f t="shared" si="655"/>
        <v>ne</v>
      </c>
      <c r="BQ2956" s="54" t="str">
        <f t="shared" ref="BQ2956:BQ3019" si="656">IF(BL2956&gt;0,"taip","ne")</f>
        <v>ne</v>
      </c>
      <c r="BR2956" s="54" t="str">
        <f t="shared" ref="BR2956:BR3019" si="657">IF(BM2956&gt;0,"taip","ne")</f>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44"/>
        <v>0</v>
      </c>
      <c r="BH2966" s="54">
        <f t="shared" si="651"/>
        <v>0</v>
      </c>
      <c r="BI2966" s="54">
        <f t="shared" si="646"/>
        <v>0</v>
      </c>
      <c r="BJ2966" s="54">
        <f t="shared" si="645"/>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ref="BG2967:BG3030" si="658">IF($F2967&gt;0,YEAR($F2967),)</f>
        <v>0</v>
      </c>
      <c r="BH2967" s="54">
        <f t="shared" si="651"/>
        <v>0</v>
      </c>
      <c r="BI2967" s="54">
        <f t="shared" si="646"/>
        <v>0</v>
      </c>
      <c r="BJ2967" s="54">
        <f t="shared" ref="BJ2967:BJ3030" si="659">IF($AI2967&gt;0,YEAR($AI2967),)</f>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si="646"/>
        <v>0</v>
      </c>
      <c r="BJ3018" s="54">
        <f t="shared" si="659"/>
        <v>0</v>
      </c>
      <c r="BK3018" s="54">
        <f t="shared" si="647"/>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si="648"/>
        <v>ne</v>
      </c>
    </row>
    <row r="3019" spans="2:71" x14ac:dyDescent="0.2">
      <c r="B3019" s="54" t="e">
        <f>VLOOKUP(E3019,'VPS1'!$J$10:$J$29,1,FALSE)</f>
        <v>#N/A</v>
      </c>
      <c r="C3019" s="131" t="str">
        <f t="shared" si="649"/>
        <v/>
      </c>
      <c r="D3019" s="132"/>
      <c r="E3019" s="132"/>
      <c r="F3019" s="55"/>
      <c r="G3019" s="132"/>
      <c r="H3019" s="132"/>
      <c r="I3019" s="132"/>
      <c r="J3019" s="132"/>
      <c r="K3019" s="132"/>
      <c r="L3019" s="133"/>
      <c r="M3019" s="134"/>
      <c r="N3019" s="132"/>
      <c r="O3019" s="132"/>
      <c r="P3019" s="134" t="str">
        <f t="shared" si="650"/>
        <v>nepildyti</v>
      </c>
      <c r="Q3019" s="135" t="str">
        <f t="shared" si="650"/>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51"/>
        <v>0</v>
      </c>
      <c r="BI3019" s="54">
        <f t="shared" ref="BI3019:BI3082" si="660">IF($AH3019&gt;0,YEAR($AH3019),)</f>
        <v>0</v>
      </c>
      <c r="BJ3019" s="54">
        <f t="shared" si="659"/>
        <v>0</v>
      </c>
      <c r="BK3019" s="54">
        <f t="shared" ref="BK3019:BK3082" si="661">IF($AJ3019&gt;0,YEAR($AJ3019),)</f>
        <v>0</v>
      </c>
      <c r="BL3019" s="54">
        <f t="shared" si="652"/>
        <v>0</v>
      </c>
      <c r="BM3019" s="54">
        <f t="shared" si="653"/>
        <v>0</v>
      </c>
      <c r="BN3019" s="54" t="str">
        <f t="shared" si="654"/>
        <v>ne</v>
      </c>
      <c r="BO3019" s="54" t="str">
        <f t="shared" si="655"/>
        <v>ne</v>
      </c>
      <c r="BP3019" s="54" t="str">
        <f t="shared" si="655"/>
        <v>ne</v>
      </c>
      <c r="BQ3019" s="54" t="str">
        <f t="shared" si="656"/>
        <v>ne</v>
      </c>
      <c r="BR3019" s="54" t="str">
        <f t="shared" si="657"/>
        <v>ne</v>
      </c>
      <c r="BS3019" s="54" t="str">
        <f t="shared" ref="BS3019:BS3082" si="662">IF(BK3019&gt;0,"taip","ne")</f>
        <v>ne</v>
      </c>
    </row>
    <row r="3020" spans="2:71" x14ac:dyDescent="0.2">
      <c r="B3020" s="54" t="e">
        <f>VLOOKUP(E3020,'VPS1'!$J$10:$J$29,1,FALSE)</f>
        <v>#N/A</v>
      </c>
      <c r="C3020" s="131" t="str">
        <f t="shared" ref="C3020:C3083" si="663">LEFT(E3020,4)</f>
        <v/>
      </c>
      <c r="D3020" s="132"/>
      <c r="E3020" s="132"/>
      <c r="F3020" s="55"/>
      <c r="G3020" s="132"/>
      <c r="H3020" s="132"/>
      <c r="I3020" s="132"/>
      <c r="J3020" s="132"/>
      <c r="K3020" s="132"/>
      <c r="L3020" s="133"/>
      <c r="M3020" s="134"/>
      <c r="N3020" s="132"/>
      <c r="O3020" s="132"/>
      <c r="P3020" s="134" t="str">
        <f t="shared" ref="P3020:Q3083" si="664">IF($N3020="fizinis asmuo","užpildykite","nepildyti")</f>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ref="BH3020:BH3083" si="665">IF($AF3020&gt;0,YEAR($AF3020),)</f>
        <v>0</v>
      </c>
      <c r="BI3020" s="54">
        <f t="shared" si="660"/>
        <v>0</v>
      </c>
      <c r="BJ3020" s="54">
        <f t="shared" si="659"/>
        <v>0</v>
      </c>
      <c r="BK3020" s="54">
        <f t="shared" si="661"/>
        <v>0</v>
      </c>
      <c r="BL3020" s="54">
        <f t="shared" ref="BL3020:BL3083" si="666">IF($AK3020&gt;0,$AK3020,)</f>
        <v>0</v>
      </c>
      <c r="BM3020" s="54">
        <f t="shared" ref="BM3020:BM3083" si="667">IF($AL3020&gt;0,$AL3020,)</f>
        <v>0</v>
      </c>
      <c r="BN3020" s="54" t="str">
        <f t="shared" ref="BN3020:BN3083" si="668">IF(BH3020&gt;0,"taip","ne")</f>
        <v>ne</v>
      </c>
      <c r="BO3020" s="54" t="str">
        <f t="shared" ref="BO3020:BP3083" si="669">IF(BI3020&gt;0,"taip","ne")</f>
        <v>ne</v>
      </c>
      <c r="BP3020" s="54" t="str">
        <f t="shared" si="669"/>
        <v>ne</v>
      </c>
      <c r="BQ3020" s="54" t="str">
        <f t="shared" ref="BQ3020:BQ3083" si="670">IF(BL3020&gt;0,"taip","ne")</f>
        <v>ne</v>
      </c>
      <c r="BR3020" s="54" t="str">
        <f t="shared" ref="BR3020:BR3083" si="671">IF(BM3020&gt;0,"taip","ne")</f>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58"/>
        <v>0</v>
      </c>
      <c r="BH3030" s="54">
        <f t="shared" si="665"/>
        <v>0</v>
      </c>
      <c r="BI3030" s="54">
        <f t="shared" si="660"/>
        <v>0</v>
      </c>
      <c r="BJ3030" s="54">
        <f t="shared" si="659"/>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ref="BG3031:BG3094" si="672">IF($F3031&gt;0,YEAR($F3031),)</f>
        <v>0</v>
      </c>
      <c r="BH3031" s="54">
        <f t="shared" si="665"/>
        <v>0</v>
      </c>
      <c r="BI3031" s="54">
        <f t="shared" si="660"/>
        <v>0</v>
      </c>
      <c r="BJ3031" s="54">
        <f t="shared" ref="BJ3031:BJ3094" si="673">IF($AI3031&gt;0,YEAR($AI3031),)</f>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si="660"/>
        <v>0</v>
      </c>
      <c r="BJ3082" s="54">
        <f t="shared" si="673"/>
        <v>0</v>
      </c>
      <c r="BK3082" s="54">
        <f t="shared" si="661"/>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si="662"/>
        <v>ne</v>
      </c>
    </row>
    <row r="3083" spans="2:71" x14ac:dyDescent="0.2">
      <c r="B3083" s="54" t="e">
        <f>VLOOKUP(E3083,'VPS1'!$J$10:$J$29,1,FALSE)</f>
        <v>#N/A</v>
      </c>
      <c r="C3083" s="131" t="str">
        <f t="shared" si="663"/>
        <v/>
      </c>
      <c r="D3083" s="132"/>
      <c r="E3083" s="132"/>
      <c r="F3083" s="55"/>
      <c r="G3083" s="132"/>
      <c r="H3083" s="132"/>
      <c r="I3083" s="132"/>
      <c r="J3083" s="132"/>
      <c r="K3083" s="132"/>
      <c r="L3083" s="133"/>
      <c r="M3083" s="134"/>
      <c r="N3083" s="132"/>
      <c r="O3083" s="132"/>
      <c r="P3083" s="134" t="str">
        <f t="shared" si="664"/>
        <v>nepildyti</v>
      </c>
      <c r="Q3083" s="135" t="str">
        <f t="shared" si="664"/>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65"/>
        <v>0</v>
      </c>
      <c r="BI3083" s="54">
        <f t="shared" ref="BI3083:BI3146" si="674">IF($AH3083&gt;0,YEAR($AH3083),)</f>
        <v>0</v>
      </c>
      <c r="BJ3083" s="54">
        <f t="shared" si="673"/>
        <v>0</v>
      </c>
      <c r="BK3083" s="54">
        <f t="shared" ref="BK3083:BK3146" si="675">IF($AJ3083&gt;0,YEAR($AJ3083),)</f>
        <v>0</v>
      </c>
      <c r="BL3083" s="54">
        <f t="shared" si="666"/>
        <v>0</v>
      </c>
      <c r="BM3083" s="54">
        <f t="shared" si="667"/>
        <v>0</v>
      </c>
      <c r="BN3083" s="54" t="str">
        <f t="shared" si="668"/>
        <v>ne</v>
      </c>
      <c r="BO3083" s="54" t="str">
        <f t="shared" si="669"/>
        <v>ne</v>
      </c>
      <c r="BP3083" s="54" t="str">
        <f t="shared" si="669"/>
        <v>ne</v>
      </c>
      <c r="BQ3083" s="54" t="str">
        <f t="shared" si="670"/>
        <v>ne</v>
      </c>
      <c r="BR3083" s="54" t="str">
        <f t="shared" si="671"/>
        <v>ne</v>
      </c>
      <c r="BS3083" s="54" t="str">
        <f t="shared" ref="BS3083:BS3146" si="676">IF(BK3083&gt;0,"taip","ne")</f>
        <v>ne</v>
      </c>
    </row>
    <row r="3084" spans="2:71" x14ac:dyDescent="0.2">
      <c r="B3084" s="54" t="e">
        <f>VLOOKUP(E3084,'VPS1'!$J$10:$J$29,1,FALSE)</f>
        <v>#N/A</v>
      </c>
      <c r="C3084" s="131" t="str">
        <f t="shared" ref="C3084:C3147" si="677">LEFT(E3084,4)</f>
        <v/>
      </c>
      <c r="D3084" s="132"/>
      <c r="E3084" s="132"/>
      <c r="F3084" s="55"/>
      <c r="G3084" s="132"/>
      <c r="H3084" s="132"/>
      <c r="I3084" s="132"/>
      <c r="J3084" s="132"/>
      <c r="K3084" s="132"/>
      <c r="L3084" s="133"/>
      <c r="M3084" s="134"/>
      <c r="N3084" s="132"/>
      <c r="O3084" s="132"/>
      <c r="P3084" s="134" t="str">
        <f t="shared" ref="P3084:Q3147" si="678">IF($N3084="fizinis asmuo","užpildykite","nepildyti")</f>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ref="BH3084:BH3147" si="679">IF($AF3084&gt;0,YEAR($AF3084),)</f>
        <v>0</v>
      </c>
      <c r="BI3084" s="54">
        <f t="shared" si="674"/>
        <v>0</v>
      </c>
      <c r="BJ3084" s="54">
        <f t="shared" si="673"/>
        <v>0</v>
      </c>
      <c r="BK3084" s="54">
        <f t="shared" si="675"/>
        <v>0</v>
      </c>
      <c r="BL3084" s="54">
        <f t="shared" ref="BL3084:BL3147" si="680">IF($AK3084&gt;0,$AK3084,)</f>
        <v>0</v>
      </c>
      <c r="BM3084" s="54">
        <f t="shared" ref="BM3084:BM3147" si="681">IF($AL3084&gt;0,$AL3084,)</f>
        <v>0</v>
      </c>
      <c r="BN3084" s="54" t="str">
        <f t="shared" ref="BN3084:BN3147" si="682">IF(BH3084&gt;0,"taip","ne")</f>
        <v>ne</v>
      </c>
      <c r="BO3084" s="54" t="str">
        <f t="shared" ref="BO3084:BP3147" si="683">IF(BI3084&gt;0,"taip","ne")</f>
        <v>ne</v>
      </c>
      <c r="BP3084" s="54" t="str">
        <f t="shared" si="683"/>
        <v>ne</v>
      </c>
      <c r="BQ3084" s="54" t="str">
        <f t="shared" ref="BQ3084:BQ3147" si="684">IF(BL3084&gt;0,"taip","ne")</f>
        <v>ne</v>
      </c>
      <c r="BR3084" s="54" t="str">
        <f t="shared" ref="BR3084:BR3147" si="685">IF(BM3084&gt;0,"taip","ne")</f>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72"/>
        <v>0</v>
      </c>
      <c r="BH3094" s="54">
        <f t="shared" si="679"/>
        <v>0</v>
      </c>
      <c r="BI3094" s="54">
        <f t="shared" si="674"/>
        <v>0</v>
      </c>
      <c r="BJ3094" s="54">
        <f t="shared" si="673"/>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ref="BG3095:BG3158" si="686">IF($F3095&gt;0,YEAR($F3095),)</f>
        <v>0</v>
      </c>
      <c r="BH3095" s="54">
        <f t="shared" si="679"/>
        <v>0</v>
      </c>
      <c r="BI3095" s="54">
        <f t="shared" si="674"/>
        <v>0</v>
      </c>
      <c r="BJ3095" s="54">
        <f t="shared" ref="BJ3095:BJ3158" si="687">IF($AI3095&gt;0,YEAR($AI3095),)</f>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si="674"/>
        <v>0</v>
      </c>
      <c r="BJ3146" s="54">
        <f t="shared" si="687"/>
        <v>0</v>
      </c>
      <c r="BK3146" s="54">
        <f t="shared" si="675"/>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si="676"/>
        <v>ne</v>
      </c>
    </row>
    <row r="3147" spans="2:71" x14ac:dyDescent="0.2">
      <c r="B3147" s="54" t="e">
        <f>VLOOKUP(E3147,'VPS1'!$J$10:$J$29,1,FALSE)</f>
        <v>#N/A</v>
      </c>
      <c r="C3147" s="131" t="str">
        <f t="shared" si="677"/>
        <v/>
      </c>
      <c r="D3147" s="132"/>
      <c r="E3147" s="132"/>
      <c r="F3147" s="55"/>
      <c r="G3147" s="132"/>
      <c r="H3147" s="132"/>
      <c r="I3147" s="132"/>
      <c r="J3147" s="132"/>
      <c r="K3147" s="132"/>
      <c r="L3147" s="133"/>
      <c r="M3147" s="134"/>
      <c r="N3147" s="132"/>
      <c r="O3147" s="132"/>
      <c r="P3147" s="134" t="str">
        <f t="shared" si="678"/>
        <v>nepildyti</v>
      </c>
      <c r="Q3147" s="135" t="str">
        <f t="shared" si="678"/>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79"/>
        <v>0</v>
      </c>
      <c r="BI3147" s="54">
        <f t="shared" ref="BI3147:BI3210" si="688">IF($AH3147&gt;0,YEAR($AH3147),)</f>
        <v>0</v>
      </c>
      <c r="BJ3147" s="54">
        <f t="shared" si="687"/>
        <v>0</v>
      </c>
      <c r="BK3147" s="54">
        <f t="shared" ref="BK3147:BK3210" si="689">IF($AJ3147&gt;0,YEAR($AJ3147),)</f>
        <v>0</v>
      </c>
      <c r="BL3147" s="54">
        <f t="shared" si="680"/>
        <v>0</v>
      </c>
      <c r="BM3147" s="54">
        <f t="shared" si="681"/>
        <v>0</v>
      </c>
      <c r="BN3147" s="54" t="str">
        <f t="shared" si="682"/>
        <v>ne</v>
      </c>
      <c r="BO3147" s="54" t="str">
        <f t="shared" si="683"/>
        <v>ne</v>
      </c>
      <c r="BP3147" s="54" t="str">
        <f t="shared" si="683"/>
        <v>ne</v>
      </c>
      <c r="BQ3147" s="54" t="str">
        <f t="shared" si="684"/>
        <v>ne</v>
      </c>
      <c r="BR3147" s="54" t="str">
        <f t="shared" si="685"/>
        <v>ne</v>
      </c>
      <c r="BS3147" s="54" t="str">
        <f t="shared" ref="BS3147:BS3210" si="690">IF(BK3147&gt;0,"taip","ne")</f>
        <v>ne</v>
      </c>
    </row>
    <row r="3148" spans="2:71" x14ac:dyDescent="0.2">
      <c r="B3148" s="54" t="e">
        <f>VLOOKUP(E3148,'VPS1'!$J$10:$J$29,1,FALSE)</f>
        <v>#N/A</v>
      </c>
      <c r="C3148" s="131" t="str">
        <f t="shared" ref="C3148:C3211" si="691">LEFT(E3148,4)</f>
        <v/>
      </c>
      <c r="D3148" s="132"/>
      <c r="E3148" s="132"/>
      <c r="F3148" s="55"/>
      <c r="G3148" s="132"/>
      <c r="H3148" s="132"/>
      <c r="I3148" s="132"/>
      <c r="J3148" s="132"/>
      <c r="K3148" s="132"/>
      <c r="L3148" s="133"/>
      <c r="M3148" s="134"/>
      <c r="N3148" s="132"/>
      <c r="O3148" s="132"/>
      <c r="P3148" s="134" t="str">
        <f t="shared" ref="P3148:Q3211" si="692">IF($N3148="fizinis asmuo","užpildykite","nepildyti")</f>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ref="BH3148:BH3211" si="693">IF($AF3148&gt;0,YEAR($AF3148),)</f>
        <v>0</v>
      </c>
      <c r="BI3148" s="54">
        <f t="shared" si="688"/>
        <v>0</v>
      </c>
      <c r="BJ3148" s="54">
        <f t="shared" si="687"/>
        <v>0</v>
      </c>
      <c r="BK3148" s="54">
        <f t="shared" si="689"/>
        <v>0</v>
      </c>
      <c r="BL3148" s="54">
        <f t="shared" ref="BL3148:BL3211" si="694">IF($AK3148&gt;0,$AK3148,)</f>
        <v>0</v>
      </c>
      <c r="BM3148" s="54">
        <f t="shared" ref="BM3148:BM3211" si="695">IF($AL3148&gt;0,$AL3148,)</f>
        <v>0</v>
      </c>
      <c r="BN3148" s="54" t="str">
        <f t="shared" ref="BN3148:BN3211" si="696">IF(BH3148&gt;0,"taip","ne")</f>
        <v>ne</v>
      </c>
      <c r="BO3148" s="54" t="str">
        <f t="shared" ref="BO3148:BP3211" si="697">IF(BI3148&gt;0,"taip","ne")</f>
        <v>ne</v>
      </c>
      <c r="BP3148" s="54" t="str">
        <f t="shared" si="697"/>
        <v>ne</v>
      </c>
      <c r="BQ3148" s="54" t="str">
        <f t="shared" ref="BQ3148:BQ3211" si="698">IF(BL3148&gt;0,"taip","ne")</f>
        <v>ne</v>
      </c>
      <c r="BR3148" s="54" t="str">
        <f t="shared" ref="BR3148:BR3211" si="699">IF(BM3148&gt;0,"taip","ne")</f>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686"/>
        <v>0</v>
      </c>
      <c r="BH3158" s="54">
        <f t="shared" si="693"/>
        <v>0</v>
      </c>
      <c r="BI3158" s="54">
        <f t="shared" si="688"/>
        <v>0</v>
      </c>
      <c r="BJ3158" s="54">
        <f t="shared" si="687"/>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ref="BG3159:BG3222" si="700">IF($F3159&gt;0,YEAR($F3159),)</f>
        <v>0</v>
      </c>
      <c r="BH3159" s="54">
        <f t="shared" si="693"/>
        <v>0</v>
      </c>
      <c r="BI3159" s="54">
        <f t="shared" si="688"/>
        <v>0</v>
      </c>
      <c r="BJ3159" s="54">
        <f t="shared" ref="BJ3159:BJ3222" si="701">IF($AI3159&gt;0,YEAR($AI3159),)</f>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si="688"/>
        <v>0</v>
      </c>
      <c r="BJ3210" s="54">
        <f t="shared" si="701"/>
        <v>0</v>
      </c>
      <c r="BK3210" s="54">
        <f t="shared" si="689"/>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si="690"/>
        <v>ne</v>
      </c>
    </row>
    <row r="3211" spans="2:71" x14ac:dyDescent="0.2">
      <c r="B3211" s="54" t="e">
        <f>VLOOKUP(E3211,'VPS1'!$J$10:$J$29,1,FALSE)</f>
        <v>#N/A</v>
      </c>
      <c r="C3211" s="131" t="str">
        <f t="shared" si="691"/>
        <v/>
      </c>
      <c r="D3211" s="132"/>
      <c r="E3211" s="132"/>
      <c r="F3211" s="55"/>
      <c r="G3211" s="132"/>
      <c r="H3211" s="132"/>
      <c r="I3211" s="132"/>
      <c r="J3211" s="132"/>
      <c r="K3211" s="132"/>
      <c r="L3211" s="133"/>
      <c r="M3211" s="134"/>
      <c r="N3211" s="132"/>
      <c r="O3211" s="132"/>
      <c r="P3211" s="134" t="str">
        <f t="shared" si="692"/>
        <v>nepildyti</v>
      </c>
      <c r="Q3211" s="135" t="str">
        <f t="shared" si="692"/>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693"/>
        <v>0</v>
      </c>
      <c r="BI3211" s="54">
        <f t="shared" ref="BI3211:BI3274" si="702">IF($AH3211&gt;0,YEAR($AH3211),)</f>
        <v>0</v>
      </c>
      <c r="BJ3211" s="54">
        <f t="shared" si="701"/>
        <v>0</v>
      </c>
      <c r="BK3211" s="54">
        <f t="shared" ref="BK3211:BK3274" si="703">IF($AJ3211&gt;0,YEAR($AJ3211),)</f>
        <v>0</v>
      </c>
      <c r="BL3211" s="54">
        <f t="shared" si="694"/>
        <v>0</v>
      </c>
      <c r="BM3211" s="54">
        <f t="shared" si="695"/>
        <v>0</v>
      </c>
      <c r="BN3211" s="54" t="str">
        <f t="shared" si="696"/>
        <v>ne</v>
      </c>
      <c r="BO3211" s="54" t="str">
        <f t="shared" si="697"/>
        <v>ne</v>
      </c>
      <c r="BP3211" s="54" t="str">
        <f t="shared" si="697"/>
        <v>ne</v>
      </c>
      <c r="BQ3211" s="54" t="str">
        <f t="shared" si="698"/>
        <v>ne</v>
      </c>
      <c r="BR3211" s="54" t="str">
        <f t="shared" si="699"/>
        <v>ne</v>
      </c>
      <c r="BS3211" s="54" t="str">
        <f t="shared" ref="BS3211:BS3274" si="704">IF(BK3211&gt;0,"taip","ne")</f>
        <v>ne</v>
      </c>
    </row>
    <row r="3212" spans="2:71" x14ac:dyDescent="0.2">
      <c r="B3212" s="54" t="e">
        <f>VLOOKUP(E3212,'VPS1'!$J$10:$J$29,1,FALSE)</f>
        <v>#N/A</v>
      </c>
      <c r="C3212" s="131" t="str">
        <f t="shared" ref="C3212:C3275" si="705">LEFT(E3212,4)</f>
        <v/>
      </c>
      <c r="D3212" s="132"/>
      <c r="E3212" s="132"/>
      <c r="F3212" s="55"/>
      <c r="G3212" s="132"/>
      <c r="H3212" s="132"/>
      <c r="I3212" s="132"/>
      <c r="J3212" s="132"/>
      <c r="K3212" s="132"/>
      <c r="L3212" s="133"/>
      <c r="M3212" s="134"/>
      <c r="N3212" s="132"/>
      <c r="O3212" s="132"/>
      <c r="P3212" s="134" t="str">
        <f t="shared" ref="P3212:Q3275" si="706">IF($N3212="fizinis asmuo","užpildykite","nepildyti")</f>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ref="BH3212:BH3275" si="707">IF($AF3212&gt;0,YEAR($AF3212),)</f>
        <v>0</v>
      </c>
      <c r="BI3212" s="54">
        <f t="shared" si="702"/>
        <v>0</v>
      </c>
      <c r="BJ3212" s="54">
        <f t="shared" si="701"/>
        <v>0</v>
      </c>
      <c r="BK3212" s="54">
        <f t="shared" si="703"/>
        <v>0</v>
      </c>
      <c r="BL3212" s="54">
        <f t="shared" ref="BL3212:BL3275" si="708">IF($AK3212&gt;0,$AK3212,)</f>
        <v>0</v>
      </c>
      <c r="BM3212" s="54">
        <f t="shared" ref="BM3212:BM3275" si="709">IF($AL3212&gt;0,$AL3212,)</f>
        <v>0</v>
      </c>
      <c r="BN3212" s="54" t="str">
        <f t="shared" ref="BN3212:BN3275" si="710">IF(BH3212&gt;0,"taip","ne")</f>
        <v>ne</v>
      </c>
      <c r="BO3212" s="54" t="str">
        <f t="shared" ref="BO3212:BP3275" si="711">IF(BI3212&gt;0,"taip","ne")</f>
        <v>ne</v>
      </c>
      <c r="BP3212" s="54" t="str">
        <f t="shared" si="711"/>
        <v>ne</v>
      </c>
      <c r="BQ3212" s="54" t="str">
        <f t="shared" ref="BQ3212:BQ3275" si="712">IF(BL3212&gt;0,"taip","ne")</f>
        <v>ne</v>
      </c>
      <c r="BR3212" s="54" t="str">
        <f t="shared" ref="BR3212:BR3275" si="713">IF(BM3212&gt;0,"taip","ne")</f>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00"/>
        <v>0</v>
      </c>
      <c r="BH3222" s="54">
        <f t="shared" si="707"/>
        <v>0</v>
      </c>
      <c r="BI3222" s="54">
        <f t="shared" si="702"/>
        <v>0</v>
      </c>
      <c r="BJ3222" s="54">
        <f t="shared" si="701"/>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ref="BG3223:BG3286" si="714">IF($F3223&gt;0,YEAR($F3223),)</f>
        <v>0</v>
      </c>
      <c r="BH3223" s="54">
        <f t="shared" si="707"/>
        <v>0</v>
      </c>
      <c r="BI3223" s="54">
        <f t="shared" si="702"/>
        <v>0</v>
      </c>
      <c r="BJ3223" s="54">
        <f t="shared" ref="BJ3223:BJ3286" si="715">IF($AI3223&gt;0,YEAR($AI3223),)</f>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si="702"/>
        <v>0</v>
      </c>
      <c r="BJ3274" s="54">
        <f t="shared" si="715"/>
        <v>0</v>
      </c>
      <c r="BK3274" s="54">
        <f t="shared" si="703"/>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si="704"/>
        <v>ne</v>
      </c>
    </row>
    <row r="3275" spans="2:71" x14ac:dyDescent="0.2">
      <c r="B3275" s="54" t="e">
        <f>VLOOKUP(E3275,'VPS1'!$J$10:$J$29,1,FALSE)</f>
        <v>#N/A</v>
      </c>
      <c r="C3275" s="131" t="str">
        <f t="shared" si="705"/>
        <v/>
      </c>
      <c r="D3275" s="132"/>
      <c r="E3275" s="132"/>
      <c r="F3275" s="55"/>
      <c r="G3275" s="132"/>
      <c r="H3275" s="132"/>
      <c r="I3275" s="132"/>
      <c r="J3275" s="132"/>
      <c r="K3275" s="132"/>
      <c r="L3275" s="133"/>
      <c r="M3275" s="134"/>
      <c r="N3275" s="132"/>
      <c r="O3275" s="132"/>
      <c r="P3275" s="134" t="str">
        <f t="shared" si="706"/>
        <v>nepildyti</v>
      </c>
      <c r="Q3275" s="135" t="str">
        <f t="shared" si="706"/>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07"/>
        <v>0</v>
      </c>
      <c r="BI3275" s="54">
        <f t="shared" ref="BI3275:BI3338" si="716">IF($AH3275&gt;0,YEAR($AH3275),)</f>
        <v>0</v>
      </c>
      <c r="BJ3275" s="54">
        <f t="shared" si="715"/>
        <v>0</v>
      </c>
      <c r="BK3275" s="54">
        <f t="shared" ref="BK3275:BK3338" si="717">IF($AJ3275&gt;0,YEAR($AJ3275),)</f>
        <v>0</v>
      </c>
      <c r="BL3275" s="54">
        <f t="shared" si="708"/>
        <v>0</v>
      </c>
      <c r="BM3275" s="54">
        <f t="shared" si="709"/>
        <v>0</v>
      </c>
      <c r="BN3275" s="54" t="str">
        <f t="shared" si="710"/>
        <v>ne</v>
      </c>
      <c r="BO3275" s="54" t="str">
        <f t="shared" si="711"/>
        <v>ne</v>
      </c>
      <c r="BP3275" s="54" t="str">
        <f t="shared" si="711"/>
        <v>ne</v>
      </c>
      <c r="BQ3275" s="54" t="str">
        <f t="shared" si="712"/>
        <v>ne</v>
      </c>
      <c r="BR3275" s="54" t="str">
        <f t="shared" si="713"/>
        <v>ne</v>
      </c>
      <c r="BS3275" s="54" t="str">
        <f t="shared" ref="BS3275:BS3338" si="718">IF(BK3275&gt;0,"taip","ne")</f>
        <v>ne</v>
      </c>
    </row>
    <row r="3276" spans="2:71" x14ac:dyDescent="0.2">
      <c r="B3276" s="54" t="e">
        <f>VLOOKUP(E3276,'VPS1'!$J$10:$J$29,1,FALSE)</f>
        <v>#N/A</v>
      </c>
      <c r="C3276" s="131" t="str">
        <f t="shared" ref="C3276:C3339" si="719">LEFT(E3276,4)</f>
        <v/>
      </c>
      <c r="D3276" s="132"/>
      <c r="E3276" s="132"/>
      <c r="F3276" s="55"/>
      <c r="G3276" s="132"/>
      <c r="H3276" s="132"/>
      <c r="I3276" s="132"/>
      <c r="J3276" s="132"/>
      <c r="K3276" s="132"/>
      <c r="L3276" s="133"/>
      <c r="M3276" s="134"/>
      <c r="N3276" s="132"/>
      <c r="O3276" s="132"/>
      <c r="P3276" s="134" t="str">
        <f t="shared" ref="P3276:Q3339" si="720">IF($N3276="fizinis asmuo","užpildykite","nepildyti")</f>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ref="BH3276:BH3339" si="721">IF($AF3276&gt;0,YEAR($AF3276),)</f>
        <v>0</v>
      </c>
      <c r="BI3276" s="54">
        <f t="shared" si="716"/>
        <v>0</v>
      </c>
      <c r="BJ3276" s="54">
        <f t="shared" si="715"/>
        <v>0</v>
      </c>
      <c r="BK3276" s="54">
        <f t="shared" si="717"/>
        <v>0</v>
      </c>
      <c r="BL3276" s="54">
        <f t="shared" ref="BL3276:BL3339" si="722">IF($AK3276&gt;0,$AK3276,)</f>
        <v>0</v>
      </c>
      <c r="BM3276" s="54">
        <f t="shared" ref="BM3276:BM3339" si="723">IF($AL3276&gt;0,$AL3276,)</f>
        <v>0</v>
      </c>
      <c r="BN3276" s="54" t="str">
        <f t="shared" ref="BN3276:BN3339" si="724">IF(BH3276&gt;0,"taip","ne")</f>
        <v>ne</v>
      </c>
      <c r="BO3276" s="54" t="str">
        <f t="shared" ref="BO3276:BP3339" si="725">IF(BI3276&gt;0,"taip","ne")</f>
        <v>ne</v>
      </c>
      <c r="BP3276" s="54" t="str">
        <f t="shared" si="725"/>
        <v>ne</v>
      </c>
      <c r="BQ3276" s="54" t="str">
        <f t="shared" ref="BQ3276:BQ3339" si="726">IF(BL3276&gt;0,"taip","ne")</f>
        <v>ne</v>
      </c>
      <c r="BR3276" s="54" t="str">
        <f t="shared" ref="BR3276:BR3339" si="727">IF(BM3276&gt;0,"taip","ne")</f>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14"/>
        <v>0</v>
      </c>
      <c r="BH3286" s="54">
        <f t="shared" si="721"/>
        <v>0</v>
      </c>
      <c r="BI3286" s="54">
        <f t="shared" si="716"/>
        <v>0</v>
      </c>
      <c r="BJ3286" s="54">
        <f t="shared" si="715"/>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ref="BG3287:BG3350" si="728">IF($F3287&gt;0,YEAR($F3287),)</f>
        <v>0</v>
      </c>
      <c r="BH3287" s="54">
        <f t="shared" si="721"/>
        <v>0</v>
      </c>
      <c r="BI3287" s="54">
        <f t="shared" si="716"/>
        <v>0</v>
      </c>
      <c r="BJ3287" s="54">
        <f t="shared" ref="BJ3287:BJ3350" si="729">IF($AI3287&gt;0,YEAR($AI3287),)</f>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si="716"/>
        <v>0</v>
      </c>
      <c r="BJ3338" s="54">
        <f t="shared" si="729"/>
        <v>0</v>
      </c>
      <c r="BK3338" s="54">
        <f t="shared" si="717"/>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si="718"/>
        <v>ne</v>
      </c>
    </row>
    <row r="3339" spans="2:71" x14ac:dyDescent="0.2">
      <c r="B3339" s="54" t="e">
        <f>VLOOKUP(E3339,'VPS1'!$J$10:$J$29,1,FALSE)</f>
        <v>#N/A</v>
      </c>
      <c r="C3339" s="131" t="str">
        <f t="shared" si="719"/>
        <v/>
      </c>
      <c r="D3339" s="132"/>
      <c r="E3339" s="132"/>
      <c r="F3339" s="55"/>
      <c r="G3339" s="132"/>
      <c r="H3339" s="132"/>
      <c r="I3339" s="132"/>
      <c r="J3339" s="132"/>
      <c r="K3339" s="132"/>
      <c r="L3339" s="133"/>
      <c r="M3339" s="134"/>
      <c r="N3339" s="132"/>
      <c r="O3339" s="132"/>
      <c r="P3339" s="134" t="str">
        <f t="shared" si="720"/>
        <v>nepildyti</v>
      </c>
      <c r="Q3339" s="135" t="str">
        <f t="shared" si="720"/>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21"/>
        <v>0</v>
      </c>
      <c r="BI3339" s="54">
        <f t="shared" ref="BI3339:BI3402" si="730">IF($AH3339&gt;0,YEAR($AH3339),)</f>
        <v>0</v>
      </c>
      <c r="BJ3339" s="54">
        <f t="shared" si="729"/>
        <v>0</v>
      </c>
      <c r="BK3339" s="54">
        <f t="shared" ref="BK3339:BK3402" si="731">IF($AJ3339&gt;0,YEAR($AJ3339),)</f>
        <v>0</v>
      </c>
      <c r="BL3339" s="54">
        <f t="shared" si="722"/>
        <v>0</v>
      </c>
      <c r="BM3339" s="54">
        <f t="shared" si="723"/>
        <v>0</v>
      </c>
      <c r="BN3339" s="54" t="str">
        <f t="shared" si="724"/>
        <v>ne</v>
      </c>
      <c r="BO3339" s="54" t="str">
        <f t="shared" si="725"/>
        <v>ne</v>
      </c>
      <c r="BP3339" s="54" t="str">
        <f t="shared" si="725"/>
        <v>ne</v>
      </c>
      <c r="BQ3339" s="54" t="str">
        <f t="shared" si="726"/>
        <v>ne</v>
      </c>
      <c r="BR3339" s="54" t="str">
        <f t="shared" si="727"/>
        <v>ne</v>
      </c>
      <c r="BS3339" s="54" t="str">
        <f t="shared" ref="BS3339:BS3402" si="732">IF(BK3339&gt;0,"taip","ne")</f>
        <v>ne</v>
      </c>
    </row>
    <row r="3340" spans="2:71" x14ac:dyDescent="0.2">
      <c r="B3340" s="54" t="e">
        <f>VLOOKUP(E3340,'VPS1'!$J$10:$J$29,1,FALSE)</f>
        <v>#N/A</v>
      </c>
      <c r="C3340" s="131" t="str">
        <f t="shared" ref="C3340:C3403" si="733">LEFT(E3340,4)</f>
        <v/>
      </c>
      <c r="D3340" s="132"/>
      <c r="E3340" s="132"/>
      <c r="F3340" s="55"/>
      <c r="G3340" s="132"/>
      <c r="H3340" s="132"/>
      <c r="I3340" s="132"/>
      <c r="J3340" s="132"/>
      <c r="K3340" s="132"/>
      <c r="L3340" s="133"/>
      <c r="M3340" s="134"/>
      <c r="N3340" s="132"/>
      <c r="O3340" s="132"/>
      <c r="P3340" s="134" t="str">
        <f t="shared" ref="P3340:Q3403" si="734">IF($N3340="fizinis asmuo","užpildykite","nepildyti")</f>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ref="BH3340:BH3403" si="735">IF($AF3340&gt;0,YEAR($AF3340),)</f>
        <v>0</v>
      </c>
      <c r="BI3340" s="54">
        <f t="shared" si="730"/>
        <v>0</v>
      </c>
      <c r="BJ3340" s="54">
        <f t="shared" si="729"/>
        <v>0</v>
      </c>
      <c r="BK3340" s="54">
        <f t="shared" si="731"/>
        <v>0</v>
      </c>
      <c r="BL3340" s="54">
        <f t="shared" ref="BL3340:BL3403" si="736">IF($AK3340&gt;0,$AK3340,)</f>
        <v>0</v>
      </c>
      <c r="BM3340" s="54">
        <f t="shared" ref="BM3340:BM3403" si="737">IF($AL3340&gt;0,$AL3340,)</f>
        <v>0</v>
      </c>
      <c r="BN3340" s="54" t="str">
        <f t="shared" ref="BN3340:BN3403" si="738">IF(BH3340&gt;0,"taip","ne")</f>
        <v>ne</v>
      </c>
      <c r="BO3340" s="54" t="str">
        <f t="shared" ref="BO3340:BP3403" si="739">IF(BI3340&gt;0,"taip","ne")</f>
        <v>ne</v>
      </c>
      <c r="BP3340" s="54" t="str">
        <f t="shared" si="739"/>
        <v>ne</v>
      </c>
      <c r="BQ3340" s="54" t="str">
        <f t="shared" ref="BQ3340:BQ3403" si="740">IF(BL3340&gt;0,"taip","ne")</f>
        <v>ne</v>
      </c>
      <c r="BR3340" s="54" t="str">
        <f t="shared" ref="BR3340:BR3403" si="741">IF(BM3340&gt;0,"taip","ne")</f>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28"/>
        <v>0</v>
      </c>
      <c r="BH3350" s="54">
        <f t="shared" si="735"/>
        <v>0</v>
      </c>
      <c r="BI3350" s="54">
        <f t="shared" si="730"/>
        <v>0</v>
      </c>
      <c r="BJ3350" s="54">
        <f t="shared" si="729"/>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ref="BG3351:BG3414" si="742">IF($F3351&gt;0,YEAR($F3351),)</f>
        <v>0</v>
      </c>
      <c r="BH3351" s="54">
        <f t="shared" si="735"/>
        <v>0</v>
      </c>
      <c r="BI3351" s="54">
        <f t="shared" si="730"/>
        <v>0</v>
      </c>
      <c r="BJ3351" s="54">
        <f t="shared" ref="BJ3351:BJ3414" si="743">IF($AI3351&gt;0,YEAR($AI3351),)</f>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si="730"/>
        <v>0</v>
      </c>
      <c r="BJ3402" s="54">
        <f t="shared" si="743"/>
        <v>0</v>
      </c>
      <c r="BK3402" s="54">
        <f t="shared" si="731"/>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si="732"/>
        <v>ne</v>
      </c>
    </row>
    <row r="3403" spans="2:71" x14ac:dyDescent="0.2">
      <c r="B3403" s="54" t="e">
        <f>VLOOKUP(E3403,'VPS1'!$J$10:$J$29,1,FALSE)</f>
        <v>#N/A</v>
      </c>
      <c r="C3403" s="131" t="str">
        <f t="shared" si="733"/>
        <v/>
      </c>
      <c r="D3403" s="132"/>
      <c r="E3403" s="132"/>
      <c r="F3403" s="55"/>
      <c r="G3403" s="132"/>
      <c r="H3403" s="132"/>
      <c r="I3403" s="132"/>
      <c r="J3403" s="132"/>
      <c r="K3403" s="132"/>
      <c r="L3403" s="133"/>
      <c r="M3403" s="134"/>
      <c r="N3403" s="132"/>
      <c r="O3403" s="132"/>
      <c r="P3403" s="134" t="str">
        <f t="shared" si="734"/>
        <v>nepildyti</v>
      </c>
      <c r="Q3403" s="135" t="str">
        <f t="shared" si="734"/>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35"/>
        <v>0</v>
      </c>
      <c r="BI3403" s="54">
        <f t="shared" ref="BI3403:BI3466" si="744">IF($AH3403&gt;0,YEAR($AH3403),)</f>
        <v>0</v>
      </c>
      <c r="BJ3403" s="54">
        <f t="shared" si="743"/>
        <v>0</v>
      </c>
      <c r="BK3403" s="54">
        <f t="shared" ref="BK3403:BK3466" si="745">IF($AJ3403&gt;0,YEAR($AJ3403),)</f>
        <v>0</v>
      </c>
      <c r="BL3403" s="54">
        <f t="shared" si="736"/>
        <v>0</v>
      </c>
      <c r="BM3403" s="54">
        <f t="shared" si="737"/>
        <v>0</v>
      </c>
      <c r="BN3403" s="54" t="str">
        <f t="shared" si="738"/>
        <v>ne</v>
      </c>
      <c r="BO3403" s="54" t="str">
        <f t="shared" si="739"/>
        <v>ne</v>
      </c>
      <c r="BP3403" s="54" t="str">
        <f t="shared" si="739"/>
        <v>ne</v>
      </c>
      <c r="BQ3403" s="54" t="str">
        <f t="shared" si="740"/>
        <v>ne</v>
      </c>
      <c r="BR3403" s="54" t="str">
        <f t="shared" si="741"/>
        <v>ne</v>
      </c>
      <c r="BS3403" s="54" t="str">
        <f t="shared" ref="BS3403:BS3466" si="746">IF(BK3403&gt;0,"taip","ne")</f>
        <v>ne</v>
      </c>
    </row>
    <row r="3404" spans="2:71" x14ac:dyDescent="0.2">
      <c r="B3404" s="54" t="e">
        <f>VLOOKUP(E3404,'VPS1'!$J$10:$J$29,1,FALSE)</f>
        <v>#N/A</v>
      </c>
      <c r="C3404" s="131" t="str">
        <f t="shared" ref="C3404:C3467" si="747">LEFT(E3404,4)</f>
        <v/>
      </c>
      <c r="D3404" s="132"/>
      <c r="E3404" s="132"/>
      <c r="F3404" s="55"/>
      <c r="G3404" s="132"/>
      <c r="H3404" s="132"/>
      <c r="I3404" s="132"/>
      <c r="J3404" s="132"/>
      <c r="K3404" s="132"/>
      <c r="L3404" s="133"/>
      <c r="M3404" s="134"/>
      <c r="N3404" s="132"/>
      <c r="O3404" s="132"/>
      <c r="P3404" s="134" t="str">
        <f t="shared" ref="P3404:Q3467" si="748">IF($N3404="fizinis asmuo","užpildykite","nepildyti")</f>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ref="BH3404:BH3467" si="749">IF($AF3404&gt;0,YEAR($AF3404),)</f>
        <v>0</v>
      </c>
      <c r="BI3404" s="54">
        <f t="shared" si="744"/>
        <v>0</v>
      </c>
      <c r="BJ3404" s="54">
        <f t="shared" si="743"/>
        <v>0</v>
      </c>
      <c r="BK3404" s="54">
        <f t="shared" si="745"/>
        <v>0</v>
      </c>
      <c r="BL3404" s="54">
        <f t="shared" ref="BL3404:BL3467" si="750">IF($AK3404&gt;0,$AK3404,)</f>
        <v>0</v>
      </c>
      <c r="BM3404" s="54">
        <f t="shared" ref="BM3404:BM3467" si="751">IF($AL3404&gt;0,$AL3404,)</f>
        <v>0</v>
      </c>
      <c r="BN3404" s="54" t="str">
        <f t="shared" ref="BN3404:BN3467" si="752">IF(BH3404&gt;0,"taip","ne")</f>
        <v>ne</v>
      </c>
      <c r="BO3404" s="54" t="str">
        <f t="shared" ref="BO3404:BP3467" si="753">IF(BI3404&gt;0,"taip","ne")</f>
        <v>ne</v>
      </c>
      <c r="BP3404" s="54" t="str">
        <f t="shared" si="753"/>
        <v>ne</v>
      </c>
      <c r="BQ3404" s="54" t="str">
        <f t="shared" ref="BQ3404:BQ3467" si="754">IF(BL3404&gt;0,"taip","ne")</f>
        <v>ne</v>
      </c>
      <c r="BR3404" s="54" t="str">
        <f t="shared" ref="BR3404:BR3467" si="755">IF(BM3404&gt;0,"taip","ne")</f>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42"/>
        <v>0</v>
      </c>
      <c r="BH3414" s="54">
        <f t="shared" si="749"/>
        <v>0</v>
      </c>
      <c r="BI3414" s="54">
        <f t="shared" si="744"/>
        <v>0</v>
      </c>
      <c r="BJ3414" s="54">
        <f t="shared" si="743"/>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ref="BG3415:BG3478" si="756">IF($F3415&gt;0,YEAR($F3415),)</f>
        <v>0</v>
      </c>
      <c r="BH3415" s="54">
        <f t="shared" si="749"/>
        <v>0</v>
      </c>
      <c r="BI3415" s="54">
        <f t="shared" si="744"/>
        <v>0</v>
      </c>
      <c r="BJ3415" s="54">
        <f t="shared" ref="BJ3415:BJ3478" si="757">IF($AI3415&gt;0,YEAR($AI3415),)</f>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si="744"/>
        <v>0</v>
      </c>
      <c r="BJ3466" s="54">
        <f t="shared" si="757"/>
        <v>0</v>
      </c>
      <c r="BK3466" s="54">
        <f t="shared" si="745"/>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si="746"/>
        <v>ne</v>
      </c>
    </row>
    <row r="3467" spans="2:71" x14ac:dyDescent="0.2">
      <c r="B3467" s="54" t="e">
        <f>VLOOKUP(E3467,'VPS1'!$J$10:$J$29,1,FALSE)</f>
        <v>#N/A</v>
      </c>
      <c r="C3467" s="131" t="str">
        <f t="shared" si="747"/>
        <v/>
      </c>
      <c r="D3467" s="132"/>
      <c r="E3467" s="132"/>
      <c r="F3467" s="55"/>
      <c r="G3467" s="132"/>
      <c r="H3467" s="132"/>
      <c r="I3467" s="132"/>
      <c r="J3467" s="132"/>
      <c r="K3467" s="132"/>
      <c r="L3467" s="133"/>
      <c r="M3467" s="134"/>
      <c r="N3467" s="132"/>
      <c r="O3467" s="132"/>
      <c r="P3467" s="134" t="str">
        <f t="shared" si="748"/>
        <v>nepildyti</v>
      </c>
      <c r="Q3467" s="135" t="str">
        <f t="shared" si="748"/>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49"/>
        <v>0</v>
      </c>
      <c r="BI3467" s="54">
        <f t="shared" ref="BI3467:BI3530" si="758">IF($AH3467&gt;0,YEAR($AH3467),)</f>
        <v>0</v>
      </c>
      <c r="BJ3467" s="54">
        <f t="shared" si="757"/>
        <v>0</v>
      </c>
      <c r="BK3467" s="54">
        <f t="shared" ref="BK3467:BK3530" si="759">IF($AJ3467&gt;0,YEAR($AJ3467),)</f>
        <v>0</v>
      </c>
      <c r="BL3467" s="54">
        <f t="shared" si="750"/>
        <v>0</v>
      </c>
      <c r="BM3467" s="54">
        <f t="shared" si="751"/>
        <v>0</v>
      </c>
      <c r="BN3467" s="54" t="str">
        <f t="shared" si="752"/>
        <v>ne</v>
      </c>
      <c r="BO3467" s="54" t="str">
        <f t="shared" si="753"/>
        <v>ne</v>
      </c>
      <c r="BP3467" s="54" t="str">
        <f t="shared" si="753"/>
        <v>ne</v>
      </c>
      <c r="BQ3467" s="54" t="str">
        <f t="shared" si="754"/>
        <v>ne</v>
      </c>
      <c r="BR3467" s="54" t="str">
        <f t="shared" si="755"/>
        <v>ne</v>
      </c>
      <c r="BS3467" s="54" t="str">
        <f t="shared" ref="BS3467:BS3530" si="760">IF(BK3467&gt;0,"taip","ne")</f>
        <v>ne</v>
      </c>
    </row>
    <row r="3468" spans="2:71" x14ac:dyDescent="0.2">
      <c r="B3468" s="54" t="e">
        <f>VLOOKUP(E3468,'VPS1'!$J$10:$J$29,1,FALSE)</f>
        <v>#N/A</v>
      </c>
      <c r="C3468" s="131" t="str">
        <f t="shared" ref="C3468:C3531" si="761">LEFT(E3468,4)</f>
        <v/>
      </c>
      <c r="D3468" s="132"/>
      <c r="E3468" s="132"/>
      <c r="F3468" s="55"/>
      <c r="G3468" s="132"/>
      <c r="H3468" s="132"/>
      <c r="I3468" s="132"/>
      <c r="J3468" s="132"/>
      <c r="K3468" s="132"/>
      <c r="L3468" s="133"/>
      <c r="M3468" s="134"/>
      <c r="N3468" s="132"/>
      <c r="O3468" s="132"/>
      <c r="P3468" s="134" t="str">
        <f t="shared" ref="P3468:Q3531" si="762">IF($N3468="fizinis asmuo","užpildykite","nepildyti")</f>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ref="BH3468:BH3531" si="763">IF($AF3468&gt;0,YEAR($AF3468),)</f>
        <v>0</v>
      </c>
      <c r="BI3468" s="54">
        <f t="shared" si="758"/>
        <v>0</v>
      </c>
      <c r="BJ3468" s="54">
        <f t="shared" si="757"/>
        <v>0</v>
      </c>
      <c r="BK3468" s="54">
        <f t="shared" si="759"/>
        <v>0</v>
      </c>
      <c r="BL3468" s="54">
        <f t="shared" ref="BL3468:BL3531" si="764">IF($AK3468&gt;0,$AK3468,)</f>
        <v>0</v>
      </c>
      <c r="BM3468" s="54">
        <f t="shared" ref="BM3468:BM3531" si="765">IF($AL3468&gt;0,$AL3468,)</f>
        <v>0</v>
      </c>
      <c r="BN3468" s="54" t="str">
        <f t="shared" ref="BN3468:BN3531" si="766">IF(BH3468&gt;0,"taip","ne")</f>
        <v>ne</v>
      </c>
      <c r="BO3468" s="54" t="str">
        <f t="shared" ref="BO3468:BP3531" si="767">IF(BI3468&gt;0,"taip","ne")</f>
        <v>ne</v>
      </c>
      <c r="BP3468" s="54" t="str">
        <f t="shared" si="767"/>
        <v>ne</v>
      </c>
      <c r="BQ3468" s="54" t="str">
        <f t="shared" ref="BQ3468:BQ3531" si="768">IF(BL3468&gt;0,"taip","ne")</f>
        <v>ne</v>
      </c>
      <c r="BR3468" s="54" t="str">
        <f t="shared" ref="BR3468:BR3531" si="769">IF(BM3468&gt;0,"taip","ne")</f>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56"/>
        <v>0</v>
      </c>
      <c r="BH3478" s="54">
        <f t="shared" si="763"/>
        <v>0</v>
      </c>
      <c r="BI3478" s="54">
        <f t="shared" si="758"/>
        <v>0</v>
      </c>
      <c r="BJ3478" s="54">
        <f t="shared" si="757"/>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ref="BG3479:BG3542" si="770">IF($F3479&gt;0,YEAR($F3479),)</f>
        <v>0</v>
      </c>
      <c r="BH3479" s="54">
        <f t="shared" si="763"/>
        <v>0</v>
      </c>
      <c r="BI3479" s="54">
        <f t="shared" si="758"/>
        <v>0</v>
      </c>
      <c r="BJ3479" s="54">
        <f t="shared" ref="BJ3479:BJ3542" si="771">IF($AI3479&gt;0,YEAR($AI3479),)</f>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si="758"/>
        <v>0</v>
      </c>
      <c r="BJ3530" s="54">
        <f t="shared" si="771"/>
        <v>0</v>
      </c>
      <c r="BK3530" s="54">
        <f t="shared" si="759"/>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si="760"/>
        <v>ne</v>
      </c>
    </row>
    <row r="3531" spans="2:71" x14ac:dyDescent="0.2">
      <c r="B3531" s="54" t="e">
        <f>VLOOKUP(E3531,'VPS1'!$J$10:$J$29,1,FALSE)</f>
        <v>#N/A</v>
      </c>
      <c r="C3531" s="131" t="str">
        <f t="shared" si="761"/>
        <v/>
      </c>
      <c r="D3531" s="132"/>
      <c r="E3531" s="132"/>
      <c r="F3531" s="55"/>
      <c r="G3531" s="132"/>
      <c r="H3531" s="132"/>
      <c r="I3531" s="132"/>
      <c r="J3531" s="132"/>
      <c r="K3531" s="132"/>
      <c r="L3531" s="133"/>
      <c r="M3531" s="134"/>
      <c r="N3531" s="132"/>
      <c r="O3531" s="132"/>
      <c r="P3531" s="134" t="str">
        <f t="shared" si="762"/>
        <v>nepildyti</v>
      </c>
      <c r="Q3531" s="135" t="str">
        <f t="shared" si="762"/>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63"/>
        <v>0</v>
      </c>
      <c r="BI3531" s="54">
        <f t="shared" ref="BI3531:BI3594" si="772">IF($AH3531&gt;0,YEAR($AH3531),)</f>
        <v>0</v>
      </c>
      <c r="BJ3531" s="54">
        <f t="shared" si="771"/>
        <v>0</v>
      </c>
      <c r="BK3531" s="54">
        <f t="shared" ref="BK3531:BK3594" si="773">IF($AJ3531&gt;0,YEAR($AJ3531),)</f>
        <v>0</v>
      </c>
      <c r="BL3531" s="54">
        <f t="shared" si="764"/>
        <v>0</v>
      </c>
      <c r="BM3531" s="54">
        <f t="shared" si="765"/>
        <v>0</v>
      </c>
      <c r="BN3531" s="54" t="str">
        <f t="shared" si="766"/>
        <v>ne</v>
      </c>
      <c r="BO3531" s="54" t="str">
        <f t="shared" si="767"/>
        <v>ne</v>
      </c>
      <c r="BP3531" s="54" t="str">
        <f t="shared" si="767"/>
        <v>ne</v>
      </c>
      <c r="BQ3531" s="54" t="str">
        <f t="shared" si="768"/>
        <v>ne</v>
      </c>
      <c r="BR3531" s="54" t="str">
        <f t="shared" si="769"/>
        <v>ne</v>
      </c>
      <c r="BS3531" s="54" t="str">
        <f t="shared" ref="BS3531:BS3594" si="774">IF(BK3531&gt;0,"taip","ne")</f>
        <v>ne</v>
      </c>
    </row>
    <row r="3532" spans="2:71" x14ac:dyDescent="0.2">
      <c r="B3532" s="54" t="e">
        <f>VLOOKUP(E3532,'VPS1'!$J$10:$J$29,1,FALSE)</f>
        <v>#N/A</v>
      </c>
      <c r="C3532" s="131" t="str">
        <f t="shared" ref="C3532:C3595" si="775">LEFT(E3532,4)</f>
        <v/>
      </c>
      <c r="D3532" s="132"/>
      <c r="E3532" s="132"/>
      <c r="F3532" s="55"/>
      <c r="G3532" s="132"/>
      <c r="H3532" s="132"/>
      <c r="I3532" s="132"/>
      <c r="J3532" s="132"/>
      <c r="K3532" s="132"/>
      <c r="L3532" s="133"/>
      <c r="M3532" s="134"/>
      <c r="N3532" s="132"/>
      <c r="O3532" s="132"/>
      <c r="P3532" s="134" t="str">
        <f t="shared" ref="P3532:Q3595" si="776">IF($N3532="fizinis asmuo","užpildykite","nepildyti")</f>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ref="BH3532:BH3595" si="777">IF($AF3532&gt;0,YEAR($AF3532),)</f>
        <v>0</v>
      </c>
      <c r="BI3532" s="54">
        <f t="shared" si="772"/>
        <v>0</v>
      </c>
      <c r="BJ3532" s="54">
        <f t="shared" si="771"/>
        <v>0</v>
      </c>
      <c r="BK3532" s="54">
        <f t="shared" si="773"/>
        <v>0</v>
      </c>
      <c r="BL3532" s="54">
        <f t="shared" ref="BL3532:BL3595" si="778">IF($AK3532&gt;0,$AK3532,)</f>
        <v>0</v>
      </c>
      <c r="BM3532" s="54">
        <f t="shared" ref="BM3532:BM3595" si="779">IF($AL3532&gt;0,$AL3532,)</f>
        <v>0</v>
      </c>
      <c r="BN3532" s="54" t="str">
        <f t="shared" ref="BN3532:BN3595" si="780">IF(BH3532&gt;0,"taip","ne")</f>
        <v>ne</v>
      </c>
      <c r="BO3532" s="54" t="str">
        <f t="shared" ref="BO3532:BP3595" si="781">IF(BI3532&gt;0,"taip","ne")</f>
        <v>ne</v>
      </c>
      <c r="BP3532" s="54" t="str">
        <f t="shared" si="781"/>
        <v>ne</v>
      </c>
      <c r="BQ3532" s="54" t="str">
        <f t="shared" ref="BQ3532:BQ3595" si="782">IF(BL3532&gt;0,"taip","ne")</f>
        <v>ne</v>
      </c>
      <c r="BR3532" s="54" t="str">
        <f t="shared" ref="BR3532:BR3595" si="783">IF(BM3532&gt;0,"taip","ne")</f>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70"/>
        <v>0</v>
      </c>
      <c r="BH3542" s="54">
        <f t="shared" si="777"/>
        <v>0</v>
      </c>
      <c r="BI3542" s="54">
        <f t="shared" si="772"/>
        <v>0</v>
      </c>
      <c r="BJ3542" s="54">
        <f t="shared" si="771"/>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ref="BG3543:BG3606" si="784">IF($F3543&gt;0,YEAR($F3543),)</f>
        <v>0</v>
      </c>
      <c r="BH3543" s="54">
        <f t="shared" si="777"/>
        <v>0</v>
      </c>
      <c r="BI3543" s="54">
        <f t="shared" si="772"/>
        <v>0</v>
      </c>
      <c r="BJ3543" s="54">
        <f t="shared" ref="BJ3543:BJ3606" si="785">IF($AI3543&gt;0,YEAR($AI3543),)</f>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si="772"/>
        <v>0</v>
      </c>
      <c r="BJ3594" s="54">
        <f t="shared" si="785"/>
        <v>0</v>
      </c>
      <c r="BK3594" s="54">
        <f t="shared" si="773"/>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si="774"/>
        <v>ne</v>
      </c>
    </row>
    <row r="3595" spans="2:71" x14ac:dyDescent="0.2">
      <c r="B3595" s="54" t="e">
        <f>VLOOKUP(E3595,'VPS1'!$J$10:$J$29,1,FALSE)</f>
        <v>#N/A</v>
      </c>
      <c r="C3595" s="131" t="str">
        <f t="shared" si="775"/>
        <v/>
      </c>
      <c r="D3595" s="132"/>
      <c r="E3595" s="132"/>
      <c r="F3595" s="55"/>
      <c r="G3595" s="132"/>
      <c r="H3595" s="132"/>
      <c r="I3595" s="132"/>
      <c r="J3595" s="132"/>
      <c r="K3595" s="132"/>
      <c r="L3595" s="133"/>
      <c r="M3595" s="134"/>
      <c r="N3595" s="132"/>
      <c r="O3595" s="132"/>
      <c r="P3595" s="134" t="str">
        <f t="shared" si="776"/>
        <v>nepildyti</v>
      </c>
      <c r="Q3595" s="135" t="str">
        <f t="shared" si="776"/>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77"/>
        <v>0</v>
      </c>
      <c r="BI3595" s="54">
        <f t="shared" ref="BI3595:BI3658" si="786">IF($AH3595&gt;0,YEAR($AH3595),)</f>
        <v>0</v>
      </c>
      <c r="BJ3595" s="54">
        <f t="shared" si="785"/>
        <v>0</v>
      </c>
      <c r="BK3595" s="54">
        <f t="shared" ref="BK3595:BK3658" si="787">IF($AJ3595&gt;0,YEAR($AJ3595),)</f>
        <v>0</v>
      </c>
      <c r="BL3595" s="54">
        <f t="shared" si="778"/>
        <v>0</v>
      </c>
      <c r="BM3595" s="54">
        <f t="shared" si="779"/>
        <v>0</v>
      </c>
      <c r="BN3595" s="54" t="str">
        <f t="shared" si="780"/>
        <v>ne</v>
      </c>
      <c r="BO3595" s="54" t="str">
        <f t="shared" si="781"/>
        <v>ne</v>
      </c>
      <c r="BP3595" s="54" t="str">
        <f t="shared" si="781"/>
        <v>ne</v>
      </c>
      <c r="BQ3595" s="54" t="str">
        <f t="shared" si="782"/>
        <v>ne</v>
      </c>
      <c r="BR3595" s="54" t="str">
        <f t="shared" si="783"/>
        <v>ne</v>
      </c>
      <c r="BS3595" s="54" t="str">
        <f t="shared" ref="BS3595:BS3658" si="788">IF(BK3595&gt;0,"taip","ne")</f>
        <v>ne</v>
      </c>
    </row>
    <row r="3596" spans="2:71" x14ac:dyDescent="0.2">
      <c r="B3596" s="54" t="e">
        <f>VLOOKUP(E3596,'VPS1'!$J$10:$J$29,1,FALSE)</f>
        <v>#N/A</v>
      </c>
      <c r="C3596" s="131" t="str">
        <f t="shared" ref="C3596:C3659" si="789">LEFT(E3596,4)</f>
        <v/>
      </c>
      <c r="D3596" s="132"/>
      <c r="E3596" s="132"/>
      <c r="F3596" s="55"/>
      <c r="G3596" s="132"/>
      <c r="H3596" s="132"/>
      <c r="I3596" s="132"/>
      <c r="J3596" s="132"/>
      <c r="K3596" s="132"/>
      <c r="L3596" s="133"/>
      <c r="M3596" s="134"/>
      <c r="N3596" s="132"/>
      <c r="O3596" s="132"/>
      <c r="P3596" s="134" t="str">
        <f t="shared" ref="P3596:Q3659" si="790">IF($N3596="fizinis asmuo","užpildykite","nepildyti")</f>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ref="BH3596:BH3659" si="791">IF($AF3596&gt;0,YEAR($AF3596),)</f>
        <v>0</v>
      </c>
      <c r="BI3596" s="54">
        <f t="shared" si="786"/>
        <v>0</v>
      </c>
      <c r="BJ3596" s="54">
        <f t="shared" si="785"/>
        <v>0</v>
      </c>
      <c r="BK3596" s="54">
        <f t="shared" si="787"/>
        <v>0</v>
      </c>
      <c r="BL3596" s="54">
        <f t="shared" ref="BL3596:BL3659" si="792">IF($AK3596&gt;0,$AK3596,)</f>
        <v>0</v>
      </c>
      <c r="BM3596" s="54">
        <f t="shared" ref="BM3596:BM3659" si="793">IF($AL3596&gt;0,$AL3596,)</f>
        <v>0</v>
      </c>
      <c r="BN3596" s="54" t="str">
        <f t="shared" ref="BN3596:BN3659" si="794">IF(BH3596&gt;0,"taip","ne")</f>
        <v>ne</v>
      </c>
      <c r="BO3596" s="54" t="str">
        <f t="shared" ref="BO3596:BP3659" si="795">IF(BI3596&gt;0,"taip","ne")</f>
        <v>ne</v>
      </c>
      <c r="BP3596" s="54" t="str">
        <f t="shared" si="795"/>
        <v>ne</v>
      </c>
      <c r="BQ3596" s="54" t="str">
        <f t="shared" ref="BQ3596:BQ3659" si="796">IF(BL3596&gt;0,"taip","ne")</f>
        <v>ne</v>
      </c>
      <c r="BR3596" s="54" t="str">
        <f t="shared" ref="BR3596:BR3659" si="797">IF(BM3596&gt;0,"taip","ne")</f>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84"/>
        <v>0</v>
      </c>
      <c r="BH3606" s="54">
        <f t="shared" si="791"/>
        <v>0</v>
      </c>
      <c r="BI3606" s="54">
        <f t="shared" si="786"/>
        <v>0</v>
      </c>
      <c r="BJ3606" s="54">
        <f t="shared" si="785"/>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ref="BG3607:BG3670" si="798">IF($F3607&gt;0,YEAR($F3607),)</f>
        <v>0</v>
      </c>
      <c r="BH3607" s="54">
        <f t="shared" si="791"/>
        <v>0</v>
      </c>
      <c r="BI3607" s="54">
        <f t="shared" si="786"/>
        <v>0</v>
      </c>
      <c r="BJ3607" s="54">
        <f t="shared" ref="BJ3607:BJ3670" si="799">IF($AI3607&gt;0,YEAR($AI3607),)</f>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si="786"/>
        <v>0</v>
      </c>
      <c r="BJ3658" s="54">
        <f t="shared" si="799"/>
        <v>0</v>
      </c>
      <c r="BK3658" s="54">
        <f t="shared" si="787"/>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si="788"/>
        <v>ne</v>
      </c>
    </row>
    <row r="3659" spans="2:71" x14ac:dyDescent="0.2">
      <c r="B3659" s="54" t="e">
        <f>VLOOKUP(E3659,'VPS1'!$J$10:$J$29,1,FALSE)</f>
        <v>#N/A</v>
      </c>
      <c r="C3659" s="131" t="str">
        <f t="shared" si="789"/>
        <v/>
      </c>
      <c r="D3659" s="132"/>
      <c r="E3659" s="132"/>
      <c r="F3659" s="55"/>
      <c r="G3659" s="132"/>
      <c r="H3659" s="132"/>
      <c r="I3659" s="132"/>
      <c r="J3659" s="132"/>
      <c r="K3659" s="132"/>
      <c r="L3659" s="133"/>
      <c r="M3659" s="134"/>
      <c r="N3659" s="132"/>
      <c r="O3659" s="132"/>
      <c r="P3659" s="134" t="str">
        <f t="shared" si="790"/>
        <v>nepildyti</v>
      </c>
      <c r="Q3659" s="135" t="str">
        <f t="shared" si="790"/>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791"/>
        <v>0</v>
      </c>
      <c r="BI3659" s="54">
        <f t="shared" ref="BI3659:BI3722" si="800">IF($AH3659&gt;0,YEAR($AH3659),)</f>
        <v>0</v>
      </c>
      <c r="BJ3659" s="54">
        <f t="shared" si="799"/>
        <v>0</v>
      </c>
      <c r="BK3659" s="54">
        <f t="shared" ref="BK3659:BK3722" si="801">IF($AJ3659&gt;0,YEAR($AJ3659),)</f>
        <v>0</v>
      </c>
      <c r="BL3659" s="54">
        <f t="shared" si="792"/>
        <v>0</v>
      </c>
      <c r="BM3659" s="54">
        <f t="shared" si="793"/>
        <v>0</v>
      </c>
      <c r="BN3659" s="54" t="str">
        <f t="shared" si="794"/>
        <v>ne</v>
      </c>
      <c r="BO3659" s="54" t="str">
        <f t="shared" si="795"/>
        <v>ne</v>
      </c>
      <c r="BP3659" s="54" t="str">
        <f t="shared" si="795"/>
        <v>ne</v>
      </c>
      <c r="BQ3659" s="54" t="str">
        <f t="shared" si="796"/>
        <v>ne</v>
      </c>
      <c r="BR3659" s="54" t="str">
        <f t="shared" si="797"/>
        <v>ne</v>
      </c>
      <c r="BS3659" s="54" t="str">
        <f t="shared" ref="BS3659:BS3722" si="802">IF(BK3659&gt;0,"taip","ne")</f>
        <v>ne</v>
      </c>
    </row>
    <row r="3660" spans="2:71" x14ac:dyDescent="0.2">
      <c r="B3660" s="54" t="e">
        <f>VLOOKUP(E3660,'VPS1'!$J$10:$J$29,1,FALSE)</f>
        <v>#N/A</v>
      </c>
      <c r="C3660" s="131" t="str">
        <f t="shared" ref="C3660:C3723" si="803">LEFT(E3660,4)</f>
        <v/>
      </c>
      <c r="D3660" s="132"/>
      <c r="E3660" s="132"/>
      <c r="F3660" s="55"/>
      <c r="G3660" s="132"/>
      <c r="H3660" s="132"/>
      <c r="I3660" s="132"/>
      <c r="J3660" s="132"/>
      <c r="K3660" s="132"/>
      <c r="L3660" s="133"/>
      <c r="M3660" s="134"/>
      <c r="N3660" s="132"/>
      <c r="O3660" s="132"/>
      <c r="P3660" s="134" t="str">
        <f t="shared" ref="P3660:Q3723" si="804">IF($N3660="fizinis asmuo","užpildykite","nepildyti")</f>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ref="BH3660:BH3723" si="805">IF($AF3660&gt;0,YEAR($AF3660),)</f>
        <v>0</v>
      </c>
      <c r="BI3660" s="54">
        <f t="shared" si="800"/>
        <v>0</v>
      </c>
      <c r="BJ3660" s="54">
        <f t="shared" si="799"/>
        <v>0</v>
      </c>
      <c r="BK3660" s="54">
        <f t="shared" si="801"/>
        <v>0</v>
      </c>
      <c r="BL3660" s="54">
        <f t="shared" ref="BL3660:BL3723" si="806">IF($AK3660&gt;0,$AK3660,)</f>
        <v>0</v>
      </c>
      <c r="BM3660" s="54">
        <f t="shared" ref="BM3660:BM3723" si="807">IF($AL3660&gt;0,$AL3660,)</f>
        <v>0</v>
      </c>
      <c r="BN3660" s="54" t="str">
        <f t="shared" ref="BN3660:BN3723" si="808">IF(BH3660&gt;0,"taip","ne")</f>
        <v>ne</v>
      </c>
      <c r="BO3660" s="54" t="str">
        <f t="shared" ref="BO3660:BP3723" si="809">IF(BI3660&gt;0,"taip","ne")</f>
        <v>ne</v>
      </c>
      <c r="BP3660" s="54" t="str">
        <f t="shared" si="809"/>
        <v>ne</v>
      </c>
      <c r="BQ3660" s="54" t="str">
        <f t="shared" ref="BQ3660:BQ3723" si="810">IF(BL3660&gt;0,"taip","ne")</f>
        <v>ne</v>
      </c>
      <c r="BR3660" s="54" t="str">
        <f t="shared" ref="BR3660:BR3723" si="811">IF(BM3660&gt;0,"taip","ne")</f>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798"/>
        <v>0</v>
      </c>
      <c r="BH3670" s="54">
        <f t="shared" si="805"/>
        <v>0</v>
      </c>
      <c r="BI3670" s="54">
        <f t="shared" si="800"/>
        <v>0</v>
      </c>
      <c r="BJ3670" s="54">
        <f t="shared" si="799"/>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ref="BG3671:BG3734" si="812">IF($F3671&gt;0,YEAR($F3671),)</f>
        <v>0</v>
      </c>
      <c r="BH3671" s="54">
        <f t="shared" si="805"/>
        <v>0</v>
      </c>
      <c r="BI3671" s="54">
        <f t="shared" si="800"/>
        <v>0</v>
      </c>
      <c r="BJ3671" s="54">
        <f t="shared" ref="BJ3671:BJ3734" si="813">IF($AI3671&gt;0,YEAR($AI3671),)</f>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si="800"/>
        <v>0</v>
      </c>
      <c r="BJ3722" s="54">
        <f t="shared" si="813"/>
        <v>0</v>
      </c>
      <c r="BK3722" s="54">
        <f t="shared" si="801"/>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si="802"/>
        <v>ne</v>
      </c>
    </row>
    <row r="3723" spans="2:71" x14ac:dyDescent="0.2">
      <c r="B3723" s="54" t="e">
        <f>VLOOKUP(E3723,'VPS1'!$J$10:$J$29,1,FALSE)</f>
        <v>#N/A</v>
      </c>
      <c r="C3723" s="131" t="str">
        <f t="shared" si="803"/>
        <v/>
      </c>
      <c r="D3723" s="132"/>
      <c r="E3723" s="132"/>
      <c r="F3723" s="55"/>
      <c r="G3723" s="132"/>
      <c r="H3723" s="132"/>
      <c r="I3723" s="132"/>
      <c r="J3723" s="132"/>
      <c r="K3723" s="132"/>
      <c r="L3723" s="133"/>
      <c r="M3723" s="134"/>
      <c r="N3723" s="132"/>
      <c r="O3723" s="132"/>
      <c r="P3723" s="134" t="str">
        <f t="shared" si="804"/>
        <v>nepildyti</v>
      </c>
      <c r="Q3723" s="135" t="str">
        <f t="shared" si="804"/>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05"/>
        <v>0</v>
      </c>
      <c r="BI3723" s="54">
        <f t="shared" ref="BI3723:BI3786" si="814">IF($AH3723&gt;0,YEAR($AH3723),)</f>
        <v>0</v>
      </c>
      <c r="BJ3723" s="54">
        <f t="shared" si="813"/>
        <v>0</v>
      </c>
      <c r="BK3723" s="54">
        <f t="shared" ref="BK3723:BK3786" si="815">IF($AJ3723&gt;0,YEAR($AJ3723),)</f>
        <v>0</v>
      </c>
      <c r="BL3723" s="54">
        <f t="shared" si="806"/>
        <v>0</v>
      </c>
      <c r="BM3723" s="54">
        <f t="shared" si="807"/>
        <v>0</v>
      </c>
      <c r="BN3723" s="54" t="str">
        <f t="shared" si="808"/>
        <v>ne</v>
      </c>
      <c r="BO3723" s="54" t="str">
        <f t="shared" si="809"/>
        <v>ne</v>
      </c>
      <c r="BP3723" s="54" t="str">
        <f t="shared" si="809"/>
        <v>ne</v>
      </c>
      <c r="BQ3723" s="54" t="str">
        <f t="shared" si="810"/>
        <v>ne</v>
      </c>
      <c r="BR3723" s="54" t="str">
        <f t="shared" si="811"/>
        <v>ne</v>
      </c>
      <c r="BS3723" s="54" t="str">
        <f t="shared" ref="BS3723:BS3786" si="816">IF(BK3723&gt;0,"taip","ne")</f>
        <v>ne</v>
      </c>
    </row>
    <row r="3724" spans="2:71" x14ac:dyDescent="0.2">
      <c r="B3724" s="54" t="e">
        <f>VLOOKUP(E3724,'VPS1'!$J$10:$J$29,1,FALSE)</f>
        <v>#N/A</v>
      </c>
      <c r="C3724" s="131" t="str">
        <f t="shared" ref="C3724:C3787" si="817">LEFT(E3724,4)</f>
        <v/>
      </c>
      <c r="D3724" s="132"/>
      <c r="E3724" s="132"/>
      <c r="F3724" s="55"/>
      <c r="G3724" s="132"/>
      <c r="H3724" s="132"/>
      <c r="I3724" s="132"/>
      <c r="J3724" s="132"/>
      <c r="K3724" s="132"/>
      <c r="L3724" s="133"/>
      <c r="M3724" s="134"/>
      <c r="N3724" s="132"/>
      <c r="O3724" s="132"/>
      <c r="P3724" s="134" t="str">
        <f t="shared" ref="P3724:Q3787" si="818">IF($N3724="fizinis asmuo","užpildykite","nepildyti")</f>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ref="BH3724:BH3787" si="819">IF($AF3724&gt;0,YEAR($AF3724),)</f>
        <v>0</v>
      </c>
      <c r="BI3724" s="54">
        <f t="shared" si="814"/>
        <v>0</v>
      </c>
      <c r="BJ3724" s="54">
        <f t="shared" si="813"/>
        <v>0</v>
      </c>
      <c r="BK3724" s="54">
        <f t="shared" si="815"/>
        <v>0</v>
      </c>
      <c r="BL3724" s="54">
        <f t="shared" ref="BL3724:BL3787" si="820">IF($AK3724&gt;0,$AK3724,)</f>
        <v>0</v>
      </c>
      <c r="BM3724" s="54">
        <f t="shared" ref="BM3724:BM3787" si="821">IF($AL3724&gt;0,$AL3724,)</f>
        <v>0</v>
      </c>
      <c r="BN3724" s="54" t="str">
        <f t="shared" ref="BN3724:BN3787" si="822">IF(BH3724&gt;0,"taip","ne")</f>
        <v>ne</v>
      </c>
      <c r="BO3724" s="54" t="str">
        <f t="shared" ref="BO3724:BP3787" si="823">IF(BI3724&gt;0,"taip","ne")</f>
        <v>ne</v>
      </c>
      <c r="BP3724" s="54" t="str">
        <f t="shared" si="823"/>
        <v>ne</v>
      </c>
      <c r="BQ3724" s="54" t="str">
        <f t="shared" ref="BQ3724:BQ3787" si="824">IF(BL3724&gt;0,"taip","ne")</f>
        <v>ne</v>
      </c>
      <c r="BR3724" s="54" t="str">
        <f t="shared" ref="BR3724:BR3787" si="825">IF(BM3724&gt;0,"taip","ne")</f>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12"/>
        <v>0</v>
      </c>
      <c r="BH3734" s="54">
        <f t="shared" si="819"/>
        <v>0</v>
      </c>
      <c r="BI3734" s="54">
        <f t="shared" si="814"/>
        <v>0</v>
      </c>
      <c r="BJ3734" s="54">
        <f t="shared" si="813"/>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ref="BG3735:BG3798" si="826">IF($F3735&gt;0,YEAR($F3735),)</f>
        <v>0</v>
      </c>
      <c r="BH3735" s="54">
        <f t="shared" si="819"/>
        <v>0</v>
      </c>
      <c r="BI3735" s="54">
        <f t="shared" si="814"/>
        <v>0</v>
      </c>
      <c r="BJ3735" s="54">
        <f t="shared" ref="BJ3735:BJ3798" si="827">IF($AI3735&gt;0,YEAR($AI3735),)</f>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si="814"/>
        <v>0</v>
      </c>
      <c r="BJ3786" s="54">
        <f t="shared" si="827"/>
        <v>0</v>
      </c>
      <c r="BK3786" s="54">
        <f t="shared" si="815"/>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si="816"/>
        <v>ne</v>
      </c>
    </row>
    <row r="3787" spans="2:71" x14ac:dyDescent="0.2">
      <c r="B3787" s="54" t="e">
        <f>VLOOKUP(E3787,'VPS1'!$J$10:$J$29,1,FALSE)</f>
        <v>#N/A</v>
      </c>
      <c r="C3787" s="131" t="str">
        <f t="shared" si="817"/>
        <v/>
      </c>
      <c r="D3787" s="132"/>
      <c r="E3787" s="132"/>
      <c r="F3787" s="55"/>
      <c r="G3787" s="132"/>
      <c r="H3787" s="132"/>
      <c r="I3787" s="132"/>
      <c r="J3787" s="132"/>
      <c r="K3787" s="132"/>
      <c r="L3787" s="133"/>
      <c r="M3787" s="134"/>
      <c r="N3787" s="132"/>
      <c r="O3787" s="132"/>
      <c r="P3787" s="134" t="str">
        <f t="shared" si="818"/>
        <v>nepildyti</v>
      </c>
      <c r="Q3787" s="135" t="str">
        <f t="shared" si="818"/>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19"/>
        <v>0</v>
      </c>
      <c r="BI3787" s="54">
        <f t="shared" ref="BI3787:BI3850" si="828">IF($AH3787&gt;0,YEAR($AH3787),)</f>
        <v>0</v>
      </c>
      <c r="BJ3787" s="54">
        <f t="shared" si="827"/>
        <v>0</v>
      </c>
      <c r="BK3787" s="54">
        <f t="shared" ref="BK3787:BK3850" si="829">IF($AJ3787&gt;0,YEAR($AJ3787),)</f>
        <v>0</v>
      </c>
      <c r="BL3787" s="54">
        <f t="shared" si="820"/>
        <v>0</v>
      </c>
      <c r="BM3787" s="54">
        <f t="shared" si="821"/>
        <v>0</v>
      </c>
      <c r="BN3787" s="54" t="str">
        <f t="shared" si="822"/>
        <v>ne</v>
      </c>
      <c r="BO3787" s="54" t="str">
        <f t="shared" si="823"/>
        <v>ne</v>
      </c>
      <c r="BP3787" s="54" t="str">
        <f t="shared" si="823"/>
        <v>ne</v>
      </c>
      <c r="BQ3787" s="54" t="str">
        <f t="shared" si="824"/>
        <v>ne</v>
      </c>
      <c r="BR3787" s="54" t="str">
        <f t="shared" si="825"/>
        <v>ne</v>
      </c>
      <c r="BS3787" s="54" t="str">
        <f t="shared" ref="BS3787:BS3850" si="830">IF(BK3787&gt;0,"taip","ne")</f>
        <v>ne</v>
      </c>
    </row>
    <row r="3788" spans="2:71" x14ac:dyDescent="0.2">
      <c r="B3788" s="54" t="e">
        <f>VLOOKUP(E3788,'VPS1'!$J$10:$J$29,1,FALSE)</f>
        <v>#N/A</v>
      </c>
      <c r="C3788" s="131" t="str">
        <f t="shared" ref="C3788:C3851" si="831">LEFT(E3788,4)</f>
        <v/>
      </c>
      <c r="D3788" s="132"/>
      <c r="E3788" s="132"/>
      <c r="F3788" s="55"/>
      <c r="G3788" s="132"/>
      <c r="H3788" s="132"/>
      <c r="I3788" s="132"/>
      <c r="J3788" s="132"/>
      <c r="K3788" s="132"/>
      <c r="L3788" s="133"/>
      <c r="M3788" s="134"/>
      <c r="N3788" s="132"/>
      <c r="O3788" s="132"/>
      <c r="P3788" s="134" t="str">
        <f t="shared" ref="P3788:Q3851" si="832">IF($N3788="fizinis asmuo","užpildykite","nepildyti")</f>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ref="BH3788:BH3851" si="833">IF($AF3788&gt;0,YEAR($AF3788),)</f>
        <v>0</v>
      </c>
      <c r="BI3788" s="54">
        <f t="shared" si="828"/>
        <v>0</v>
      </c>
      <c r="BJ3788" s="54">
        <f t="shared" si="827"/>
        <v>0</v>
      </c>
      <c r="BK3788" s="54">
        <f t="shared" si="829"/>
        <v>0</v>
      </c>
      <c r="BL3788" s="54">
        <f t="shared" ref="BL3788:BL3851" si="834">IF($AK3788&gt;0,$AK3788,)</f>
        <v>0</v>
      </c>
      <c r="BM3788" s="54">
        <f t="shared" ref="BM3788:BM3851" si="835">IF($AL3788&gt;0,$AL3788,)</f>
        <v>0</v>
      </c>
      <c r="BN3788" s="54" t="str">
        <f t="shared" ref="BN3788:BN3851" si="836">IF(BH3788&gt;0,"taip","ne")</f>
        <v>ne</v>
      </c>
      <c r="BO3788" s="54" t="str">
        <f t="shared" ref="BO3788:BP3851" si="837">IF(BI3788&gt;0,"taip","ne")</f>
        <v>ne</v>
      </c>
      <c r="BP3788" s="54" t="str">
        <f t="shared" si="837"/>
        <v>ne</v>
      </c>
      <c r="BQ3788" s="54" t="str">
        <f t="shared" ref="BQ3788:BQ3851" si="838">IF(BL3788&gt;0,"taip","ne")</f>
        <v>ne</v>
      </c>
      <c r="BR3788" s="54" t="str">
        <f t="shared" ref="BR3788:BR3851" si="839">IF(BM3788&gt;0,"taip","ne")</f>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26"/>
        <v>0</v>
      </c>
      <c r="BH3798" s="54">
        <f t="shared" si="833"/>
        <v>0</v>
      </c>
      <c r="BI3798" s="54">
        <f t="shared" si="828"/>
        <v>0</v>
      </c>
      <c r="BJ3798" s="54">
        <f t="shared" si="827"/>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ref="BG3799:BG3862" si="840">IF($F3799&gt;0,YEAR($F3799),)</f>
        <v>0</v>
      </c>
      <c r="BH3799" s="54">
        <f t="shared" si="833"/>
        <v>0</v>
      </c>
      <c r="BI3799" s="54">
        <f t="shared" si="828"/>
        <v>0</v>
      </c>
      <c r="BJ3799" s="54">
        <f t="shared" ref="BJ3799:BJ3862" si="841">IF($AI3799&gt;0,YEAR($AI3799),)</f>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si="828"/>
        <v>0</v>
      </c>
      <c r="BJ3850" s="54">
        <f t="shared" si="841"/>
        <v>0</v>
      </c>
      <c r="BK3850" s="54">
        <f t="shared" si="829"/>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si="830"/>
        <v>ne</v>
      </c>
    </row>
    <row r="3851" spans="2:71" x14ac:dyDescent="0.2">
      <c r="B3851" s="54" t="e">
        <f>VLOOKUP(E3851,'VPS1'!$J$10:$J$29,1,FALSE)</f>
        <v>#N/A</v>
      </c>
      <c r="C3851" s="131" t="str">
        <f t="shared" si="831"/>
        <v/>
      </c>
      <c r="D3851" s="132"/>
      <c r="E3851" s="132"/>
      <c r="F3851" s="55"/>
      <c r="G3851" s="132"/>
      <c r="H3851" s="132"/>
      <c r="I3851" s="132"/>
      <c r="J3851" s="132"/>
      <c r="K3851" s="132"/>
      <c r="L3851" s="133"/>
      <c r="M3851" s="134"/>
      <c r="N3851" s="132"/>
      <c r="O3851" s="132"/>
      <c r="P3851" s="134" t="str">
        <f t="shared" si="832"/>
        <v>nepildyti</v>
      </c>
      <c r="Q3851" s="135" t="str">
        <f t="shared" si="832"/>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33"/>
        <v>0</v>
      </c>
      <c r="BI3851" s="54">
        <f t="shared" ref="BI3851:BI3914" si="842">IF($AH3851&gt;0,YEAR($AH3851),)</f>
        <v>0</v>
      </c>
      <c r="BJ3851" s="54">
        <f t="shared" si="841"/>
        <v>0</v>
      </c>
      <c r="BK3851" s="54">
        <f t="shared" ref="BK3851:BK3914" si="843">IF($AJ3851&gt;0,YEAR($AJ3851),)</f>
        <v>0</v>
      </c>
      <c r="BL3851" s="54">
        <f t="shared" si="834"/>
        <v>0</v>
      </c>
      <c r="BM3851" s="54">
        <f t="shared" si="835"/>
        <v>0</v>
      </c>
      <c r="BN3851" s="54" t="str">
        <f t="shared" si="836"/>
        <v>ne</v>
      </c>
      <c r="BO3851" s="54" t="str">
        <f t="shared" si="837"/>
        <v>ne</v>
      </c>
      <c r="BP3851" s="54" t="str">
        <f t="shared" si="837"/>
        <v>ne</v>
      </c>
      <c r="BQ3851" s="54" t="str">
        <f t="shared" si="838"/>
        <v>ne</v>
      </c>
      <c r="BR3851" s="54" t="str">
        <f t="shared" si="839"/>
        <v>ne</v>
      </c>
      <c r="BS3851" s="54" t="str">
        <f t="shared" ref="BS3851:BS3914" si="844">IF(BK3851&gt;0,"taip","ne")</f>
        <v>ne</v>
      </c>
    </row>
    <row r="3852" spans="2:71" x14ac:dyDescent="0.2">
      <c r="B3852" s="54" t="e">
        <f>VLOOKUP(E3852,'VPS1'!$J$10:$J$29,1,FALSE)</f>
        <v>#N/A</v>
      </c>
      <c r="C3852" s="131" t="str">
        <f t="shared" ref="C3852:C3915" si="845">LEFT(E3852,4)</f>
        <v/>
      </c>
      <c r="D3852" s="132"/>
      <c r="E3852" s="132"/>
      <c r="F3852" s="55"/>
      <c r="G3852" s="132"/>
      <c r="H3852" s="132"/>
      <c r="I3852" s="132"/>
      <c r="J3852" s="132"/>
      <c r="K3852" s="132"/>
      <c r="L3852" s="133"/>
      <c r="M3852" s="134"/>
      <c r="N3852" s="132"/>
      <c r="O3852" s="132"/>
      <c r="P3852" s="134" t="str">
        <f t="shared" ref="P3852:Q3915" si="846">IF($N3852="fizinis asmuo","užpildykite","nepildyti")</f>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ref="BH3852:BH3915" si="847">IF($AF3852&gt;0,YEAR($AF3852),)</f>
        <v>0</v>
      </c>
      <c r="BI3852" s="54">
        <f t="shared" si="842"/>
        <v>0</v>
      </c>
      <c r="BJ3852" s="54">
        <f t="shared" si="841"/>
        <v>0</v>
      </c>
      <c r="BK3852" s="54">
        <f t="shared" si="843"/>
        <v>0</v>
      </c>
      <c r="BL3852" s="54">
        <f t="shared" ref="BL3852:BL3915" si="848">IF($AK3852&gt;0,$AK3852,)</f>
        <v>0</v>
      </c>
      <c r="BM3852" s="54">
        <f t="shared" ref="BM3852:BM3915" si="849">IF($AL3852&gt;0,$AL3852,)</f>
        <v>0</v>
      </c>
      <c r="BN3852" s="54" t="str">
        <f t="shared" ref="BN3852:BN3915" si="850">IF(BH3852&gt;0,"taip","ne")</f>
        <v>ne</v>
      </c>
      <c r="BO3852" s="54" t="str">
        <f t="shared" ref="BO3852:BP3915" si="851">IF(BI3852&gt;0,"taip","ne")</f>
        <v>ne</v>
      </c>
      <c r="BP3852" s="54" t="str">
        <f t="shared" si="851"/>
        <v>ne</v>
      </c>
      <c r="BQ3852" s="54" t="str">
        <f t="shared" ref="BQ3852:BQ3915" si="852">IF(BL3852&gt;0,"taip","ne")</f>
        <v>ne</v>
      </c>
      <c r="BR3852" s="54" t="str">
        <f t="shared" ref="BR3852:BR3915" si="853">IF(BM3852&gt;0,"taip","ne")</f>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40"/>
        <v>0</v>
      </c>
      <c r="BH3862" s="54">
        <f t="shared" si="847"/>
        <v>0</v>
      </c>
      <c r="BI3862" s="54">
        <f t="shared" si="842"/>
        <v>0</v>
      </c>
      <c r="BJ3862" s="54">
        <f t="shared" si="841"/>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ref="BG3863:BG3926" si="854">IF($F3863&gt;0,YEAR($F3863),)</f>
        <v>0</v>
      </c>
      <c r="BH3863" s="54">
        <f t="shared" si="847"/>
        <v>0</v>
      </c>
      <c r="BI3863" s="54">
        <f t="shared" si="842"/>
        <v>0</v>
      </c>
      <c r="BJ3863" s="54">
        <f t="shared" ref="BJ3863:BJ3926" si="855">IF($AI3863&gt;0,YEAR($AI3863),)</f>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si="842"/>
        <v>0</v>
      </c>
      <c r="BJ3914" s="54">
        <f t="shared" si="855"/>
        <v>0</v>
      </c>
      <c r="BK3914" s="54">
        <f t="shared" si="843"/>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si="844"/>
        <v>ne</v>
      </c>
    </row>
    <row r="3915" spans="2:71" x14ac:dyDescent="0.2">
      <c r="B3915" s="54" t="e">
        <f>VLOOKUP(E3915,'VPS1'!$J$10:$J$29,1,FALSE)</f>
        <v>#N/A</v>
      </c>
      <c r="C3915" s="131" t="str">
        <f t="shared" si="845"/>
        <v/>
      </c>
      <c r="D3915" s="132"/>
      <c r="E3915" s="132"/>
      <c r="F3915" s="55"/>
      <c r="G3915" s="132"/>
      <c r="H3915" s="132"/>
      <c r="I3915" s="132"/>
      <c r="J3915" s="132"/>
      <c r="K3915" s="132"/>
      <c r="L3915" s="133"/>
      <c r="M3915" s="134"/>
      <c r="N3915" s="132"/>
      <c r="O3915" s="132"/>
      <c r="P3915" s="134" t="str">
        <f t="shared" si="846"/>
        <v>nepildyti</v>
      </c>
      <c r="Q3915" s="135" t="str">
        <f t="shared" si="846"/>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47"/>
        <v>0</v>
      </c>
      <c r="BI3915" s="54">
        <f t="shared" ref="BI3915:BI3978" si="856">IF($AH3915&gt;0,YEAR($AH3915),)</f>
        <v>0</v>
      </c>
      <c r="BJ3915" s="54">
        <f t="shared" si="855"/>
        <v>0</v>
      </c>
      <c r="BK3915" s="54">
        <f t="shared" ref="BK3915:BK3978" si="857">IF($AJ3915&gt;0,YEAR($AJ3915),)</f>
        <v>0</v>
      </c>
      <c r="BL3915" s="54">
        <f t="shared" si="848"/>
        <v>0</v>
      </c>
      <c r="BM3915" s="54">
        <f t="shared" si="849"/>
        <v>0</v>
      </c>
      <c r="BN3915" s="54" t="str">
        <f t="shared" si="850"/>
        <v>ne</v>
      </c>
      <c r="BO3915" s="54" t="str">
        <f t="shared" si="851"/>
        <v>ne</v>
      </c>
      <c r="BP3915" s="54" t="str">
        <f t="shared" si="851"/>
        <v>ne</v>
      </c>
      <c r="BQ3915" s="54" t="str">
        <f t="shared" si="852"/>
        <v>ne</v>
      </c>
      <c r="BR3915" s="54" t="str">
        <f t="shared" si="853"/>
        <v>ne</v>
      </c>
      <c r="BS3915" s="54" t="str">
        <f t="shared" ref="BS3915:BS3978" si="858">IF(BK3915&gt;0,"taip","ne")</f>
        <v>ne</v>
      </c>
    </row>
    <row r="3916" spans="2:71" x14ac:dyDescent="0.2">
      <c r="B3916" s="54" t="e">
        <f>VLOOKUP(E3916,'VPS1'!$J$10:$J$29,1,FALSE)</f>
        <v>#N/A</v>
      </c>
      <c r="C3916" s="131" t="str">
        <f t="shared" ref="C3916:C3979" si="859">LEFT(E3916,4)</f>
        <v/>
      </c>
      <c r="D3916" s="132"/>
      <c r="E3916" s="132"/>
      <c r="F3916" s="55"/>
      <c r="G3916" s="132"/>
      <c r="H3916" s="132"/>
      <c r="I3916" s="132"/>
      <c r="J3916" s="132"/>
      <c r="K3916" s="132"/>
      <c r="L3916" s="133"/>
      <c r="M3916" s="134"/>
      <c r="N3916" s="132"/>
      <c r="O3916" s="132"/>
      <c r="P3916" s="134" t="str">
        <f t="shared" ref="P3916:Q3979" si="860">IF($N3916="fizinis asmuo","užpildykite","nepildyti")</f>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ref="BH3916:BH3979" si="861">IF($AF3916&gt;0,YEAR($AF3916),)</f>
        <v>0</v>
      </c>
      <c r="BI3916" s="54">
        <f t="shared" si="856"/>
        <v>0</v>
      </c>
      <c r="BJ3916" s="54">
        <f t="shared" si="855"/>
        <v>0</v>
      </c>
      <c r="BK3916" s="54">
        <f t="shared" si="857"/>
        <v>0</v>
      </c>
      <c r="BL3916" s="54">
        <f t="shared" ref="BL3916:BL3979" si="862">IF($AK3916&gt;0,$AK3916,)</f>
        <v>0</v>
      </c>
      <c r="BM3916" s="54">
        <f t="shared" ref="BM3916:BM3979" si="863">IF($AL3916&gt;0,$AL3916,)</f>
        <v>0</v>
      </c>
      <c r="BN3916" s="54" t="str">
        <f t="shared" ref="BN3916:BN3979" si="864">IF(BH3916&gt;0,"taip","ne")</f>
        <v>ne</v>
      </c>
      <c r="BO3916" s="54" t="str">
        <f t="shared" ref="BO3916:BP3979" si="865">IF(BI3916&gt;0,"taip","ne")</f>
        <v>ne</v>
      </c>
      <c r="BP3916" s="54" t="str">
        <f t="shared" si="865"/>
        <v>ne</v>
      </c>
      <c r="BQ3916" s="54" t="str">
        <f t="shared" ref="BQ3916:BQ3979" si="866">IF(BL3916&gt;0,"taip","ne")</f>
        <v>ne</v>
      </c>
      <c r="BR3916" s="54" t="str">
        <f t="shared" ref="BR3916:BR3979" si="867">IF(BM3916&gt;0,"taip","ne")</f>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54"/>
        <v>0</v>
      </c>
      <c r="BH3926" s="54">
        <f t="shared" si="861"/>
        <v>0</v>
      </c>
      <c r="BI3926" s="54">
        <f t="shared" si="856"/>
        <v>0</v>
      </c>
      <c r="BJ3926" s="54">
        <f t="shared" si="855"/>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ref="BG3927:BG3990" si="868">IF($F3927&gt;0,YEAR($F3927),)</f>
        <v>0</v>
      </c>
      <c r="BH3927" s="54">
        <f t="shared" si="861"/>
        <v>0</v>
      </c>
      <c r="BI3927" s="54">
        <f t="shared" si="856"/>
        <v>0</v>
      </c>
      <c r="BJ3927" s="54">
        <f t="shared" ref="BJ3927:BJ3990" si="869">IF($AI3927&gt;0,YEAR($AI3927),)</f>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si="856"/>
        <v>0</v>
      </c>
      <c r="BJ3978" s="54">
        <f t="shared" si="869"/>
        <v>0</v>
      </c>
      <c r="BK3978" s="54">
        <f t="shared" si="857"/>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si="858"/>
        <v>ne</v>
      </c>
    </row>
    <row r="3979" spans="2:71" x14ac:dyDescent="0.2">
      <c r="B3979" s="54" t="e">
        <f>VLOOKUP(E3979,'VPS1'!$J$10:$J$29,1,FALSE)</f>
        <v>#N/A</v>
      </c>
      <c r="C3979" s="131" t="str">
        <f t="shared" si="859"/>
        <v/>
      </c>
      <c r="D3979" s="132"/>
      <c r="E3979" s="132"/>
      <c r="F3979" s="55"/>
      <c r="G3979" s="132"/>
      <c r="H3979" s="132"/>
      <c r="I3979" s="132"/>
      <c r="J3979" s="132"/>
      <c r="K3979" s="132"/>
      <c r="L3979" s="133"/>
      <c r="M3979" s="134"/>
      <c r="N3979" s="132"/>
      <c r="O3979" s="132"/>
      <c r="P3979" s="134" t="str">
        <f t="shared" si="860"/>
        <v>nepildyti</v>
      </c>
      <c r="Q3979" s="135" t="str">
        <f t="shared" si="860"/>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61"/>
        <v>0</v>
      </c>
      <c r="BI3979" s="54">
        <f t="shared" ref="BI3979:BI4042" si="870">IF($AH3979&gt;0,YEAR($AH3979),)</f>
        <v>0</v>
      </c>
      <c r="BJ3979" s="54">
        <f t="shared" si="869"/>
        <v>0</v>
      </c>
      <c r="BK3979" s="54">
        <f t="shared" ref="BK3979:BK4042" si="871">IF($AJ3979&gt;0,YEAR($AJ3979),)</f>
        <v>0</v>
      </c>
      <c r="BL3979" s="54">
        <f t="shared" si="862"/>
        <v>0</v>
      </c>
      <c r="BM3979" s="54">
        <f t="shared" si="863"/>
        <v>0</v>
      </c>
      <c r="BN3979" s="54" t="str">
        <f t="shared" si="864"/>
        <v>ne</v>
      </c>
      <c r="BO3979" s="54" t="str">
        <f t="shared" si="865"/>
        <v>ne</v>
      </c>
      <c r="BP3979" s="54" t="str">
        <f t="shared" si="865"/>
        <v>ne</v>
      </c>
      <c r="BQ3979" s="54" t="str">
        <f t="shared" si="866"/>
        <v>ne</v>
      </c>
      <c r="BR3979" s="54" t="str">
        <f t="shared" si="867"/>
        <v>ne</v>
      </c>
      <c r="BS3979" s="54" t="str">
        <f t="shared" ref="BS3979:BS4042" si="872">IF(BK3979&gt;0,"taip","ne")</f>
        <v>ne</v>
      </c>
    </row>
    <row r="3980" spans="2:71" x14ac:dyDescent="0.2">
      <c r="B3980" s="54" t="e">
        <f>VLOOKUP(E3980,'VPS1'!$J$10:$J$29,1,FALSE)</f>
        <v>#N/A</v>
      </c>
      <c r="C3980" s="131" t="str">
        <f t="shared" ref="C3980:C4043" si="873">LEFT(E3980,4)</f>
        <v/>
      </c>
      <c r="D3980" s="132"/>
      <c r="E3980" s="132"/>
      <c r="F3980" s="55"/>
      <c r="G3980" s="132"/>
      <c r="H3980" s="132"/>
      <c r="I3980" s="132"/>
      <c r="J3980" s="132"/>
      <c r="K3980" s="132"/>
      <c r="L3980" s="133"/>
      <c r="M3980" s="134"/>
      <c r="N3980" s="132"/>
      <c r="O3980" s="132"/>
      <c r="P3980" s="134" t="str">
        <f t="shared" ref="P3980:Q4043" si="874">IF($N3980="fizinis asmuo","užpildykite","nepildyti")</f>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ref="BH3980:BH4043" si="875">IF($AF3980&gt;0,YEAR($AF3980),)</f>
        <v>0</v>
      </c>
      <c r="BI3980" s="54">
        <f t="shared" si="870"/>
        <v>0</v>
      </c>
      <c r="BJ3980" s="54">
        <f t="shared" si="869"/>
        <v>0</v>
      </c>
      <c r="BK3980" s="54">
        <f t="shared" si="871"/>
        <v>0</v>
      </c>
      <c r="BL3980" s="54">
        <f t="shared" ref="BL3980:BL4043" si="876">IF($AK3980&gt;0,$AK3980,)</f>
        <v>0</v>
      </c>
      <c r="BM3980" s="54">
        <f t="shared" ref="BM3980:BM4043" si="877">IF($AL3980&gt;0,$AL3980,)</f>
        <v>0</v>
      </c>
      <c r="BN3980" s="54" t="str">
        <f t="shared" ref="BN3980:BN4043" si="878">IF(BH3980&gt;0,"taip","ne")</f>
        <v>ne</v>
      </c>
      <c r="BO3980" s="54" t="str">
        <f t="shared" ref="BO3980:BP4043" si="879">IF(BI3980&gt;0,"taip","ne")</f>
        <v>ne</v>
      </c>
      <c r="BP3980" s="54" t="str">
        <f t="shared" si="879"/>
        <v>ne</v>
      </c>
      <c r="BQ3980" s="54" t="str">
        <f t="shared" ref="BQ3980:BQ4043" si="880">IF(BL3980&gt;0,"taip","ne")</f>
        <v>ne</v>
      </c>
      <c r="BR3980" s="54" t="str">
        <f t="shared" ref="BR3980:BR4043" si="881">IF(BM3980&gt;0,"taip","ne")</f>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68"/>
        <v>0</v>
      </c>
      <c r="BH3990" s="54">
        <f t="shared" si="875"/>
        <v>0</v>
      </c>
      <c r="BI3990" s="54">
        <f t="shared" si="870"/>
        <v>0</v>
      </c>
      <c r="BJ3990" s="54">
        <f t="shared" si="869"/>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ref="BG3991:BG4054" si="882">IF($F3991&gt;0,YEAR($F3991),)</f>
        <v>0</v>
      </c>
      <c r="BH3991" s="54">
        <f t="shared" si="875"/>
        <v>0</v>
      </c>
      <c r="BI3991" s="54">
        <f t="shared" si="870"/>
        <v>0</v>
      </c>
      <c r="BJ3991" s="54">
        <f t="shared" ref="BJ3991:BJ4054" si="883">IF($AI3991&gt;0,YEAR($AI3991),)</f>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si="870"/>
        <v>0</v>
      </c>
      <c r="BJ4042" s="54">
        <f t="shared" si="883"/>
        <v>0</v>
      </c>
      <c r="BK4042" s="54">
        <f t="shared" si="871"/>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si="872"/>
        <v>ne</v>
      </c>
    </row>
    <row r="4043" spans="2:71" x14ac:dyDescent="0.2">
      <c r="B4043" s="54" t="e">
        <f>VLOOKUP(E4043,'VPS1'!$J$10:$J$29,1,FALSE)</f>
        <v>#N/A</v>
      </c>
      <c r="C4043" s="131" t="str">
        <f t="shared" si="873"/>
        <v/>
      </c>
      <c r="D4043" s="132"/>
      <c r="E4043" s="132"/>
      <c r="F4043" s="55"/>
      <c r="G4043" s="132"/>
      <c r="H4043" s="132"/>
      <c r="I4043" s="132"/>
      <c r="J4043" s="132"/>
      <c r="K4043" s="132"/>
      <c r="L4043" s="133"/>
      <c r="M4043" s="134"/>
      <c r="N4043" s="132"/>
      <c r="O4043" s="132"/>
      <c r="P4043" s="134" t="str">
        <f t="shared" si="874"/>
        <v>nepildyti</v>
      </c>
      <c r="Q4043" s="135" t="str">
        <f t="shared" si="874"/>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75"/>
        <v>0</v>
      </c>
      <c r="BI4043" s="54">
        <f t="shared" ref="BI4043:BI4106" si="884">IF($AH4043&gt;0,YEAR($AH4043),)</f>
        <v>0</v>
      </c>
      <c r="BJ4043" s="54">
        <f t="shared" si="883"/>
        <v>0</v>
      </c>
      <c r="BK4043" s="54">
        <f t="shared" ref="BK4043:BK4106" si="885">IF($AJ4043&gt;0,YEAR($AJ4043),)</f>
        <v>0</v>
      </c>
      <c r="BL4043" s="54">
        <f t="shared" si="876"/>
        <v>0</v>
      </c>
      <c r="BM4043" s="54">
        <f t="shared" si="877"/>
        <v>0</v>
      </c>
      <c r="BN4043" s="54" t="str">
        <f t="shared" si="878"/>
        <v>ne</v>
      </c>
      <c r="BO4043" s="54" t="str">
        <f t="shared" si="879"/>
        <v>ne</v>
      </c>
      <c r="BP4043" s="54" t="str">
        <f t="shared" si="879"/>
        <v>ne</v>
      </c>
      <c r="BQ4043" s="54" t="str">
        <f t="shared" si="880"/>
        <v>ne</v>
      </c>
      <c r="BR4043" s="54" t="str">
        <f t="shared" si="881"/>
        <v>ne</v>
      </c>
      <c r="BS4043" s="54" t="str">
        <f t="shared" ref="BS4043:BS4106" si="886">IF(BK4043&gt;0,"taip","ne")</f>
        <v>ne</v>
      </c>
    </row>
    <row r="4044" spans="2:71" x14ac:dyDescent="0.2">
      <c r="B4044" s="54" t="e">
        <f>VLOOKUP(E4044,'VPS1'!$J$10:$J$29,1,FALSE)</f>
        <v>#N/A</v>
      </c>
      <c r="C4044" s="131" t="str">
        <f t="shared" ref="C4044:C4107" si="887">LEFT(E4044,4)</f>
        <v/>
      </c>
      <c r="D4044" s="132"/>
      <c r="E4044" s="132"/>
      <c r="F4044" s="55"/>
      <c r="G4044" s="132"/>
      <c r="H4044" s="132"/>
      <c r="I4044" s="132"/>
      <c r="J4044" s="132"/>
      <c r="K4044" s="132"/>
      <c r="L4044" s="133"/>
      <c r="M4044" s="134"/>
      <c r="N4044" s="132"/>
      <c r="O4044" s="132"/>
      <c r="P4044" s="134" t="str">
        <f t="shared" ref="P4044:Q4107" si="888">IF($N4044="fizinis asmuo","užpildykite","nepildyti")</f>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ref="BH4044:BH4107" si="889">IF($AF4044&gt;0,YEAR($AF4044),)</f>
        <v>0</v>
      </c>
      <c r="BI4044" s="54">
        <f t="shared" si="884"/>
        <v>0</v>
      </c>
      <c r="BJ4044" s="54">
        <f t="shared" si="883"/>
        <v>0</v>
      </c>
      <c r="BK4044" s="54">
        <f t="shared" si="885"/>
        <v>0</v>
      </c>
      <c r="BL4044" s="54">
        <f t="shared" ref="BL4044:BL4107" si="890">IF($AK4044&gt;0,$AK4044,)</f>
        <v>0</v>
      </c>
      <c r="BM4044" s="54">
        <f t="shared" ref="BM4044:BM4107" si="891">IF($AL4044&gt;0,$AL4044,)</f>
        <v>0</v>
      </c>
      <c r="BN4044" s="54" t="str">
        <f t="shared" ref="BN4044:BN4107" si="892">IF(BH4044&gt;0,"taip","ne")</f>
        <v>ne</v>
      </c>
      <c r="BO4044" s="54" t="str">
        <f t="shared" ref="BO4044:BP4107" si="893">IF(BI4044&gt;0,"taip","ne")</f>
        <v>ne</v>
      </c>
      <c r="BP4044" s="54" t="str">
        <f t="shared" si="893"/>
        <v>ne</v>
      </c>
      <c r="BQ4044" s="54" t="str">
        <f t="shared" ref="BQ4044:BQ4107" si="894">IF(BL4044&gt;0,"taip","ne")</f>
        <v>ne</v>
      </c>
      <c r="BR4044" s="54" t="str">
        <f t="shared" ref="BR4044:BR4107" si="895">IF(BM4044&gt;0,"taip","ne")</f>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82"/>
        <v>0</v>
      </c>
      <c r="BH4054" s="54">
        <f t="shared" si="889"/>
        <v>0</v>
      </c>
      <c r="BI4054" s="54">
        <f t="shared" si="884"/>
        <v>0</v>
      </c>
      <c r="BJ4054" s="54">
        <f t="shared" si="883"/>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ref="BG4055:BG4118" si="896">IF($F4055&gt;0,YEAR($F4055),)</f>
        <v>0</v>
      </c>
      <c r="BH4055" s="54">
        <f t="shared" si="889"/>
        <v>0</v>
      </c>
      <c r="BI4055" s="54">
        <f t="shared" si="884"/>
        <v>0</v>
      </c>
      <c r="BJ4055" s="54">
        <f t="shared" ref="BJ4055:BJ4118" si="897">IF($AI4055&gt;0,YEAR($AI4055),)</f>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si="884"/>
        <v>0</v>
      </c>
      <c r="BJ4106" s="54">
        <f t="shared" si="897"/>
        <v>0</v>
      </c>
      <c r="BK4106" s="54">
        <f t="shared" si="885"/>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si="886"/>
        <v>ne</v>
      </c>
    </row>
    <row r="4107" spans="2:71" x14ac:dyDescent="0.2">
      <c r="B4107" s="54" t="e">
        <f>VLOOKUP(E4107,'VPS1'!$J$10:$J$29,1,FALSE)</f>
        <v>#N/A</v>
      </c>
      <c r="C4107" s="131" t="str">
        <f t="shared" si="887"/>
        <v/>
      </c>
      <c r="D4107" s="132"/>
      <c r="E4107" s="132"/>
      <c r="F4107" s="55"/>
      <c r="G4107" s="132"/>
      <c r="H4107" s="132"/>
      <c r="I4107" s="132"/>
      <c r="J4107" s="132"/>
      <c r="K4107" s="132"/>
      <c r="L4107" s="133"/>
      <c r="M4107" s="134"/>
      <c r="N4107" s="132"/>
      <c r="O4107" s="132"/>
      <c r="P4107" s="134" t="str">
        <f t="shared" si="888"/>
        <v>nepildyti</v>
      </c>
      <c r="Q4107" s="135" t="str">
        <f t="shared" si="888"/>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889"/>
        <v>0</v>
      </c>
      <c r="BI4107" s="54">
        <f t="shared" ref="BI4107:BI4170" si="898">IF($AH4107&gt;0,YEAR($AH4107),)</f>
        <v>0</v>
      </c>
      <c r="BJ4107" s="54">
        <f t="shared" si="897"/>
        <v>0</v>
      </c>
      <c r="BK4107" s="54">
        <f t="shared" ref="BK4107:BK4170" si="899">IF($AJ4107&gt;0,YEAR($AJ4107),)</f>
        <v>0</v>
      </c>
      <c r="BL4107" s="54">
        <f t="shared" si="890"/>
        <v>0</v>
      </c>
      <c r="BM4107" s="54">
        <f t="shared" si="891"/>
        <v>0</v>
      </c>
      <c r="BN4107" s="54" t="str">
        <f t="shared" si="892"/>
        <v>ne</v>
      </c>
      <c r="BO4107" s="54" t="str">
        <f t="shared" si="893"/>
        <v>ne</v>
      </c>
      <c r="BP4107" s="54" t="str">
        <f t="shared" si="893"/>
        <v>ne</v>
      </c>
      <c r="BQ4107" s="54" t="str">
        <f t="shared" si="894"/>
        <v>ne</v>
      </c>
      <c r="BR4107" s="54" t="str">
        <f t="shared" si="895"/>
        <v>ne</v>
      </c>
      <c r="BS4107" s="54" t="str">
        <f t="shared" ref="BS4107:BS4170" si="900">IF(BK4107&gt;0,"taip","ne")</f>
        <v>ne</v>
      </c>
    </row>
    <row r="4108" spans="2:71" x14ac:dyDescent="0.2">
      <c r="B4108" s="54" t="e">
        <f>VLOOKUP(E4108,'VPS1'!$J$10:$J$29,1,FALSE)</f>
        <v>#N/A</v>
      </c>
      <c r="C4108" s="131" t="str">
        <f t="shared" ref="C4108:C4171" si="901">LEFT(E4108,4)</f>
        <v/>
      </c>
      <c r="D4108" s="132"/>
      <c r="E4108" s="132"/>
      <c r="F4108" s="55"/>
      <c r="G4108" s="132"/>
      <c r="H4108" s="132"/>
      <c r="I4108" s="132"/>
      <c r="J4108" s="132"/>
      <c r="K4108" s="132"/>
      <c r="L4108" s="133"/>
      <c r="M4108" s="134"/>
      <c r="N4108" s="132"/>
      <c r="O4108" s="132"/>
      <c r="P4108" s="134" t="str">
        <f t="shared" ref="P4108:Q4171" si="902">IF($N4108="fizinis asmuo","užpildykite","nepildyti")</f>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ref="BH4108:BH4171" si="903">IF($AF4108&gt;0,YEAR($AF4108),)</f>
        <v>0</v>
      </c>
      <c r="BI4108" s="54">
        <f t="shared" si="898"/>
        <v>0</v>
      </c>
      <c r="BJ4108" s="54">
        <f t="shared" si="897"/>
        <v>0</v>
      </c>
      <c r="BK4108" s="54">
        <f t="shared" si="899"/>
        <v>0</v>
      </c>
      <c r="BL4108" s="54">
        <f t="shared" ref="BL4108:BL4171" si="904">IF($AK4108&gt;0,$AK4108,)</f>
        <v>0</v>
      </c>
      <c r="BM4108" s="54">
        <f t="shared" ref="BM4108:BM4171" si="905">IF($AL4108&gt;0,$AL4108,)</f>
        <v>0</v>
      </c>
      <c r="BN4108" s="54" t="str">
        <f t="shared" ref="BN4108:BN4171" si="906">IF(BH4108&gt;0,"taip","ne")</f>
        <v>ne</v>
      </c>
      <c r="BO4108" s="54" t="str">
        <f t="shared" ref="BO4108:BP4171" si="907">IF(BI4108&gt;0,"taip","ne")</f>
        <v>ne</v>
      </c>
      <c r="BP4108" s="54" t="str">
        <f t="shared" si="907"/>
        <v>ne</v>
      </c>
      <c r="BQ4108" s="54" t="str">
        <f t="shared" ref="BQ4108:BQ4171" si="908">IF(BL4108&gt;0,"taip","ne")</f>
        <v>ne</v>
      </c>
      <c r="BR4108" s="54" t="str">
        <f t="shared" ref="BR4108:BR4171" si="909">IF(BM4108&gt;0,"taip","ne")</f>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896"/>
        <v>0</v>
      </c>
      <c r="BH4118" s="54">
        <f t="shared" si="903"/>
        <v>0</v>
      </c>
      <c r="BI4118" s="54">
        <f t="shared" si="898"/>
        <v>0</v>
      </c>
      <c r="BJ4118" s="54">
        <f t="shared" si="897"/>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ref="BG4119:BG4182" si="910">IF($F4119&gt;0,YEAR($F4119),)</f>
        <v>0</v>
      </c>
      <c r="BH4119" s="54">
        <f t="shared" si="903"/>
        <v>0</v>
      </c>
      <c r="BI4119" s="54">
        <f t="shared" si="898"/>
        <v>0</v>
      </c>
      <c r="BJ4119" s="54">
        <f t="shared" ref="BJ4119:BJ4182" si="911">IF($AI4119&gt;0,YEAR($AI4119),)</f>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si="898"/>
        <v>0</v>
      </c>
      <c r="BJ4170" s="54">
        <f t="shared" si="911"/>
        <v>0</v>
      </c>
      <c r="BK4170" s="54">
        <f t="shared" si="899"/>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si="900"/>
        <v>ne</v>
      </c>
    </row>
    <row r="4171" spans="2:71" x14ac:dyDescent="0.2">
      <c r="B4171" s="54" t="e">
        <f>VLOOKUP(E4171,'VPS1'!$J$10:$J$29,1,FALSE)</f>
        <v>#N/A</v>
      </c>
      <c r="C4171" s="131" t="str">
        <f t="shared" si="901"/>
        <v/>
      </c>
      <c r="D4171" s="132"/>
      <c r="E4171" s="132"/>
      <c r="F4171" s="55"/>
      <c r="G4171" s="132"/>
      <c r="H4171" s="132"/>
      <c r="I4171" s="132"/>
      <c r="J4171" s="132"/>
      <c r="K4171" s="132"/>
      <c r="L4171" s="133"/>
      <c r="M4171" s="134"/>
      <c r="N4171" s="132"/>
      <c r="O4171" s="132"/>
      <c r="P4171" s="134" t="str">
        <f t="shared" si="902"/>
        <v>nepildyti</v>
      </c>
      <c r="Q4171" s="135" t="str">
        <f t="shared" si="902"/>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03"/>
        <v>0</v>
      </c>
      <c r="BI4171" s="54">
        <f t="shared" ref="BI4171:BI4234" si="912">IF($AH4171&gt;0,YEAR($AH4171),)</f>
        <v>0</v>
      </c>
      <c r="BJ4171" s="54">
        <f t="shared" si="911"/>
        <v>0</v>
      </c>
      <c r="BK4171" s="54">
        <f t="shared" ref="BK4171:BK4234" si="913">IF($AJ4171&gt;0,YEAR($AJ4171),)</f>
        <v>0</v>
      </c>
      <c r="BL4171" s="54">
        <f t="shared" si="904"/>
        <v>0</v>
      </c>
      <c r="BM4171" s="54">
        <f t="shared" si="905"/>
        <v>0</v>
      </c>
      <c r="BN4171" s="54" t="str">
        <f t="shared" si="906"/>
        <v>ne</v>
      </c>
      <c r="BO4171" s="54" t="str">
        <f t="shared" si="907"/>
        <v>ne</v>
      </c>
      <c r="BP4171" s="54" t="str">
        <f t="shared" si="907"/>
        <v>ne</v>
      </c>
      <c r="BQ4171" s="54" t="str">
        <f t="shared" si="908"/>
        <v>ne</v>
      </c>
      <c r="BR4171" s="54" t="str">
        <f t="shared" si="909"/>
        <v>ne</v>
      </c>
      <c r="BS4171" s="54" t="str">
        <f t="shared" ref="BS4171:BS4234" si="914">IF(BK4171&gt;0,"taip","ne")</f>
        <v>ne</v>
      </c>
    </row>
    <row r="4172" spans="2:71" x14ac:dyDescent="0.2">
      <c r="B4172" s="54" t="e">
        <f>VLOOKUP(E4172,'VPS1'!$J$10:$J$29,1,FALSE)</f>
        <v>#N/A</v>
      </c>
      <c r="C4172" s="131" t="str">
        <f t="shared" ref="C4172:C4235" si="915">LEFT(E4172,4)</f>
        <v/>
      </c>
      <c r="D4172" s="132"/>
      <c r="E4172" s="132"/>
      <c r="F4172" s="55"/>
      <c r="G4172" s="132"/>
      <c r="H4172" s="132"/>
      <c r="I4172" s="132"/>
      <c r="J4172" s="132"/>
      <c r="K4172" s="132"/>
      <c r="L4172" s="133"/>
      <c r="M4172" s="134"/>
      <c r="N4172" s="132"/>
      <c r="O4172" s="132"/>
      <c r="P4172" s="134" t="str">
        <f t="shared" ref="P4172:Q4235" si="916">IF($N4172="fizinis asmuo","užpildykite","nepildyti")</f>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ref="BH4172:BH4235" si="917">IF($AF4172&gt;0,YEAR($AF4172),)</f>
        <v>0</v>
      </c>
      <c r="BI4172" s="54">
        <f t="shared" si="912"/>
        <v>0</v>
      </c>
      <c r="BJ4172" s="54">
        <f t="shared" si="911"/>
        <v>0</v>
      </c>
      <c r="BK4172" s="54">
        <f t="shared" si="913"/>
        <v>0</v>
      </c>
      <c r="BL4172" s="54">
        <f t="shared" ref="BL4172:BL4235" si="918">IF($AK4172&gt;0,$AK4172,)</f>
        <v>0</v>
      </c>
      <c r="BM4172" s="54">
        <f t="shared" ref="BM4172:BM4235" si="919">IF($AL4172&gt;0,$AL4172,)</f>
        <v>0</v>
      </c>
      <c r="BN4172" s="54" t="str">
        <f t="shared" ref="BN4172:BN4235" si="920">IF(BH4172&gt;0,"taip","ne")</f>
        <v>ne</v>
      </c>
      <c r="BO4172" s="54" t="str">
        <f t="shared" ref="BO4172:BP4235" si="921">IF(BI4172&gt;0,"taip","ne")</f>
        <v>ne</v>
      </c>
      <c r="BP4172" s="54" t="str">
        <f t="shared" si="921"/>
        <v>ne</v>
      </c>
      <c r="BQ4172" s="54" t="str">
        <f t="shared" ref="BQ4172:BQ4235" si="922">IF(BL4172&gt;0,"taip","ne")</f>
        <v>ne</v>
      </c>
      <c r="BR4172" s="54" t="str">
        <f t="shared" ref="BR4172:BR4235" si="923">IF(BM4172&gt;0,"taip","ne")</f>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10"/>
        <v>0</v>
      </c>
      <c r="BH4182" s="54">
        <f t="shared" si="917"/>
        <v>0</v>
      </c>
      <c r="BI4182" s="54">
        <f t="shared" si="912"/>
        <v>0</v>
      </c>
      <c r="BJ4182" s="54">
        <f t="shared" si="911"/>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ref="BG4183:BG4246" si="924">IF($F4183&gt;0,YEAR($F4183),)</f>
        <v>0</v>
      </c>
      <c r="BH4183" s="54">
        <f t="shared" si="917"/>
        <v>0</v>
      </c>
      <c r="BI4183" s="54">
        <f t="shared" si="912"/>
        <v>0</v>
      </c>
      <c r="BJ4183" s="54">
        <f t="shared" ref="BJ4183:BJ4246" si="925">IF($AI4183&gt;0,YEAR($AI4183),)</f>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si="912"/>
        <v>0</v>
      </c>
      <c r="BJ4234" s="54">
        <f t="shared" si="925"/>
        <v>0</v>
      </c>
      <c r="BK4234" s="54">
        <f t="shared" si="913"/>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si="914"/>
        <v>ne</v>
      </c>
    </row>
    <row r="4235" spans="2:71" x14ac:dyDescent="0.2">
      <c r="B4235" s="54" t="e">
        <f>VLOOKUP(E4235,'VPS1'!$J$10:$J$29,1,FALSE)</f>
        <v>#N/A</v>
      </c>
      <c r="C4235" s="131" t="str">
        <f t="shared" si="915"/>
        <v/>
      </c>
      <c r="D4235" s="132"/>
      <c r="E4235" s="132"/>
      <c r="F4235" s="55"/>
      <c r="G4235" s="132"/>
      <c r="H4235" s="132"/>
      <c r="I4235" s="132"/>
      <c r="J4235" s="132"/>
      <c r="K4235" s="132"/>
      <c r="L4235" s="133"/>
      <c r="M4235" s="134"/>
      <c r="N4235" s="132"/>
      <c r="O4235" s="132"/>
      <c r="P4235" s="134" t="str">
        <f t="shared" si="916"/>
        <v>nepildyti</v>
      </c>
      <c r="Q4235" s="135" t="str">
        <f t="shared" si="916"/>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17"/>
        <v>0</v>
      </c>
      <c r="BI4235" s="54">
        <f t="shared" ref="BI4235:BI4298" si="926">IF($AH4235&gt;0,YEAR($AH4235),)</f>
        <v>0</v>
      </c>
      <c r="BJ4235" s="54">
        <f t="shared" si="925"/>
        <v>0</v>
      </c>
      <c r="BK4235" s="54">
        <f t="shared" ref="BK4235:BK4298" si="927">IF($AJ4235&gt;0,YEAR($AJ4235),)</f>
        <v>0</v>
      </c>
      <c r="BL4235" s="54">
        <f t="shared" si="918"/>
        <v>0</v>
      </c>
      <c r="BM4235" s="54">
        <f t="shared" si="919"/>
        <v>0</v>
      </c>
      <c r="BN4235" s="54" t="str">
        <f t="shared" si="920"/>
        <v>ne</v>
      </c>
      <c r="BO4235" s="54" t="str">
        <f t="shared" si="921"/>
        <v>ne</v>
      </c>
      <c r="BP4235" s="54" t="str">
        <f t="shared" si="921"/>
        <v>ne</v>
      </c>
      <c r="BQ4235" s="54" t="str">
        <f t="shared" si="922"/>
        <v>ne</v>
      </c>
      <c r="BR4235" s="54" t="str">
        <f t="shared" si="923"/>
        <v>ne</v>
      </c>
      <c r="BS4235" s="54" t="str">
        <f t="shared" ref="BS4235:BS4298" si="928">IF(BK4235&gt;0,"taip","ne")</f>
        <v>ne</v>
      </c>
    </row>
    <row r="4236" spans="2:71" x14ac:dyDescent="0.2">
      <c r="B4236" s="54" t="e">
        <f>VLOOKUP(E4236,'VPS1'!$J$10:$J$29,1,FALSE)</f>
        <v>#N/A</v>
      </c>
      <c r="C4236" s="131" t="str">
        <f t="shared" ref="C4236:C4299" si="929">LEFT(E4236,4)</f>
        <v/>
      </c>
      <c r="D4236" s="132"/>
      <c r="E4236" s="132"/>
      <c r="F4236" s="55"/>
      <c r="G4236" s="132"/>
      <c r="H4236" s="132"/>
      <c r="I4236" s="132"/>
      <c r="J4236" s="132"/>
      <c r="K4236" s="132"/>
      <c r="L4236" s="133"/>
      <c r="M4236" s="134"/>
      <c r="N4236" s="132"/>
      <c r="O4236" s="132"/>
      <c r="P4236" s="134" t="str">
        <f t="shared" ref="P4236:Q4299" si="930">IF($N4236="fizinis asmuo","užpildykite","nepildyti")</f>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ref="BH4236:BH4299" si="931">IF($AF4236&gt;0,YEAR($AF4236),)</f>
        <v>0</v>
      </c>
      <c r="BI4236" s="54">
        <f t="shared" si="926"/>
        <v>0</v>
      </c>
      <c r="BJ4236" s="54">
        <f t="shared" si="925"/>
        <v>0</v>
      </c>
      <c r="BK4236" s="54">
        <f t="shared" si="927"/>
        <v>0</v>
      </c>
      <c r="BL4236" s="54">
        <f t="shared" ref="BL4236:BL4299" si="932">IF($AK4236&gt;0,$AK4236,)</f>
        <v>0</v>
      </c>
      <c r="BM4236" s="54">
        <f t="shared" ref="BM4236:BM4299" si="933">IF($AL4236&gt;0,$AL4236,)</f>
        <v>0</v>
      </c>
      <c r="BN4236" s="54" t="str">
        <f t="shared" ref="BN4236:BN4299" si="934">IF(BH4236&gt;0,"taip","ne")</f>
        <v>ne</v>
      </c>
      <c r="BO4236" s="54" t="str">
        <f t="shared" ref="BO4236:BP4299" si="935">IF(BI4236&gt;0,"taip","ne")</f>
        <v>ne</v>
      </c>
      <c r="BP4236" s="54" t="str">
        <f t="shared" si="935"/>
        <v>ne</v>
      </c>
      <c r="BQ4236" s="54" t="str">
        <f t="shared" ref="BQ4236:BQ4299" si="936">IF(BL4236&gt;0,"taip","ne")</f>
        <v>ne</v>
      </c>
      <c r="BR4236" s="54" t="str">
        <f t="shared" ref="BR4236:BR4299" si="937">IF(BM4236&gt;0,"taip","ne")</f>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24"/>
        <v>0</v>
      </c>
      <c r="BH4246" s="54">
        <f t="shared" si="931"/>
        <v>0</v>
      </c>
      <c r="BI4246" s="54">
        <f t="shared" si="926"/>
        <v>0</v>
      </c>
      <c r="BJ4246" s="54">
        <f t="shared" si="925"/>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ref="BG4247:BG4310" si="938">IF($F4247&gt;0,YEAR($F4247),)</f>
        <v>0</v>
      </c>
      <c r="BH4247" s="54">
        <f t="shared" si="931"/>
        <v>0</v>
      </c>
      <c r="BI4247" s="54">
        <f t="shared" si="926"/>
        <v>0</v>
      </c>
      <c r="BJ4247" s="54">
        <f t="shared" ref="BJ4247:BJ4310" si="939">IF($AI4247&gt;0,YEAR($AI4247),)</f>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si="926"/>
        <v>0</v>
      </c>
      <c r="BJ4298" s="54">
        <f t="shared" si="939"/>
        <v>0</v>
      </c>
      <c r="BK4298" s="54">
        <f t="shared" si="927"/>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si="928"/>
        <v>ne</v>
      </c>
    </row>
    <row r="4299" spans="2:71" x14ac:dyDescent="0.2">
      <c r="B4299" s="54" t="e">
        <f>VLOOKUP(E4299,'VPS1'!$J$10:$J$29,1,FALSE)</f>
        <v>#N/A</v>
      </c>
      <c r="C4299" s="131" t="str">
        <f t="shared" si="929"/>
        <v/>
      </c>
      <c r="D4299" s="132"/>
      <c r="E4299" s="132"/>
      <c r="F4299" s="55"/>
      <c r="G4299" s="132"/>
      <c r="H4299" s="132"/>
      <c r="I4299" s="132"/>
      <c r="J4299" s="132"/>
      <c r="K4299" s="132"/>
      <c r="L4299" s="133"/>
      <c r="M4299" s="134"/>
      <c r="N4299" s="132"/>
      <c r="O4299" s="132"/>
      <c r="P4299" s="134" t="str">
        <f t="shared" si="930"/>
        <v>nepildyti</v>
      </c>
      <c r="Q4299" s="135" t="str">
        <f t="shared" si="930"/>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31"/>
        <v>0</v>
      </c>
      <c r="BI4299" s="54">
        <f t="shared" ref="BI4299:BI4362" si="940">IF($AH4299&gt;0,YEAR($AH4299),)</f>
        <v>0</v>
      </c>
      <c r="BJ4299" s="54">
        <f t="shared" si="939"/>
        <v>0</v>
      </c>
      <c r="BK4299" s="54">
        <f t="shared" ref="BK4299:BK4362" si="941">IF($AJ4299&gt;0,YEAR($AJ4299),)</f>
        <v>0</v>
      </c>
      <c r="BL4299" s="54">
        <f t="shared" si="932"/>
        <v>0</v>
      </c>
      <c r="BM4299" s="54">
        <f t="shared" si="933"/>
        <v>0</v>
      </c>
      <c r="BN4299" s="54" t="str">
        <f t="shared" si="934"/>
        <v>ne</v>
      </c>
      <c r="BO4299" s="54" t="str">
        <f t="shared" si="935"/>
        <v>ne</v>
      </c>
      <c r="BP4299" s="54" t="str">
        <f t="shared" si="935"/>
        <v>ne</v>
      </c>
      <c r="BQ4299" s="54" t="str">
        <f t="shared" si="936"/>
        <v>ne</v>
      </c>
      <c r="BR4299" s="54" t="str">
        <f t="shared" si="937"/>
        <v>ne</v>
      </c>
      <c r="BS4299" s="54" t="str">
        <f t="shared" ref="BS4299:BS4362" si="942">IF(BK4299&gt;0,"taip","ne")</f>
        <v>ne</v>
      </c>
    </row>
    <row r="4300" spans="2:71" x14ac:dyDescent="0.2">
      <c r="B4300" s="54" t="e">
        <f>VLOOKUP(E4300,'VPS1'!$J$10:$J$29,1,FALSE)</f>
        <v>#N/A</v>
      </c>
      <c r="C4300" s="131" t="str">
        <f t="shared" ref="C4300:C4363" si="943">LEFT(E4300,4)</f>
        <v/>
      </c>
      <c r="D4300" s="132"/>
      <c r="E4300" s="132"/>
      <c r="F4300" s="55"/>
      <c r="G4300" s="132"/>
      <c r="H4300" s="132"/>
      <c r="I4300" s="132"/>
      <c r="J4300" s="132"/>
      <c r="K4300" s="132"/>
      <c r="L4300" s="133"/>
      <c r="M4300" s="134"/>
      <c r="N4300" s="132"/>
      <c r="O4300" s="132"/>
      <c r="P4300" s="134" t="str">
        <f t="shared" ref="P4300:Q4363" si="944">IF($N4300="fizinis asmuo","užpildykite","nepildyti")</f>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ref="BH4300:BH4363" si="945">IF($AF4300&gt;0,YEAR($AF4300),)</f>
        <v>0</v>
      </c>
      <c r="BI4300" s="54">
        <f t="shared" si="940"/>
        <v>0</v>
      </c>
      <c r="BJ4300" s="54">
        <f t="shared" si="939"/>
        <v>0</v>
      </c>
      <c r="BK4300" s="54">
        <f t="shared" si="941"/>
        <v>0</v>
      </c>
      <c r="BL4300" s="54">
        <f t="shared" ref="BL4300:BL4363" si="946">IF($AK4300&gt;0,$AK4300,)</f>
        <v>0</v>
      </c>
      <c r="BM4300" s="54">
        <f t="shared" ref="BM4300:BM4363" si="947">IF($AL4300&gt;0,$AL4300,)</f>
        <v>0</v>
      </c>
      <c r="BN4300" s="54" t="str">
        <f t="shared" ref="BN4300:BN4363" si="948">IF(BH4300&gt;0,"taip","ne")</f>
        <v>ne</v>
      </c>
      <c r="BO4300" s="54" t="str">
        <f t="shared" ref="BO4300:BP4363" si="949">IF(BI4300&gt;0,"taip","ne")</f>
        <v>ne</v>
      </c>
      <c r="BP4300" s="54" t="str">
        <f t="shared" si="949"/>
        <v>ne</v>
      </c>
      <c r="BQ4300" s="54" t="str">
        <f t="shared" ref="BQ4300:BQ4363" si="950">IF(BL4300&gt;0,"taip","ne")</f>
        <v>ne</v>
      </c>
      <c r="BR4300" s="54" t="str">
        <f t="shared" ref="BR4300:BR4363" si="951">IF(BM4300&gt;0,"taip","ne")</f>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38"/>
        <v>0</v>
      </c>
      <c r="BH4310" s="54">
        <f t="shared" si="945"/>
        <v>0</v>
      </c>
      <c r="BI4310" s="54">
        <f t="shared" si="940"/>
        <v>0</v>
      </c>
      <c r="BJ4310" s="54">
        <f t="shared" si="939"/>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ref="BG4311:BG4374" si="952">IF($F4311&gt;0,YEAR($F4311),)</f>
        <v>0</v>
      </c>
      <c r="BH4311" s="54">
        <f t="shared" si="945"/>
        <v>0</v>
      </c>
      <c r="BI4311" s="54">
        <f t="shared" si="940"/>
        <v>0</v>
      </c>
      <c r="BJ4311" s="54">
        <f t="shared" ref="BJ4311:BJ4374" si="953">IF($AI4311&gt;0,YEAR($AI4311),)</f>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si="940"/>
        <v>0</v>
      </c>
      <c r="BJ4362" s="54">
        <f t="shared" si="953"/>
        <v>0</v>
      </c>
      <c r="BK4362" s="54">
        <f t="shared" si="941"/>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si="942"/>
        <v>ne</v>
      </c>
    </row>
    <row r="4363" spans="2:71" x14ac:dyDescent="0.2">
      <c r="B4363" s="54" t="e">
        <f>VLOOKUP(E4363,'VPS1'!$J$10:$J$29,1,FALSE)</f>
        <v>#N/A</v>
      </c>
      <c r="C4363" s="131" t="str">
        <f t="shared" si="943"/>
        <v/>
      </c>
      <c r="D4363" s="132"/>
      <c r="E4363" s="132"/>
      <c r="F4363" s="55"/>
      <c r="G4363" s="132"/>
      <c r="H4363" s="132"/>
      <c r="I4363" s="132"/>
      <c r="J4363" s="132"/>
      <c r="K4363" s="132"/>
      <c r="L4363" s="133"/>
      <c r="M4363" s="134"/>
      <c r="N4363" s="132"/>
      <c r="O4363" s="132"/>
      <c r="P4363" s="134" t="str">
        <f t="shared" si="944"/>
        <v>nepildyti</v>
      </c>
      <c r="Q4363" s="135" t="str">
        <f t="shared" si="944"/>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45"/>
        <v>0</v>
      </c>
      <c r="BI4363" s="54">
        <f t="shared" ref="BI4363:BI4426" si="954">IF($AH4363&gt;0,YEAR($AH4363),)</f>
        <v>0</v>
      </c>
      <c r="BJ4363" s="54">
        <f t="shared" si="953"/>
        <v>0</v>
      </c>
      <c r="BK4363" s="54">
        <f t="shared" ref="BK4363:BK4426" si="955">IF($AJ4363&gt;0,YEAR($AJ4363),)</f>
        <v>0</v>
      </c>
      <c r="BL4363" s="54">
        <f t="shared" si="946"/>
        <v>0</v>
      </c>
      <c r="BM4363" s="54">
        <f t="shared" si="947"/>
        <v>0</v>
      </c>
      <c r="BN4363" s="54" t="str">
        <f t="shared" si="948"/>
        <v>ne</v>
      </c>
      <c r="BO4363" s="54" t="str">
        <f t="shared" si="949"/>
        <v>ne</v>
      </c>
      <c r="BP4363" s="54" t="str">
        <f t="shared" si="949"/>
        <v>ne</v>
      </c>
      <c r="BQ4363" s="54" t="str">
        <f t="shared" si="950"/>
        <v>ne</v>
      </c>
      <c r="BR4363" s="54" t="str">
        <f t="shared" si="951"/>
        <v>ne</v>
      </c>
      <c r="BS4363" s="54" t="str">
        <f t="shared" ref="BS4363:BS4426" si="956">IF(BK4363&gt;0,"taip","ne")</f>
        <v>ne</v>
      </c>
    </row>
    <row r="4364" spans="2:71" x14ac:dyDescent="0.2">
      <c r="B4364" s="54" t="e">
        <f>VLOOKUP(E4364,'VPS1'!$J$10:$J$29,1,FALSE)</f>
        <v>#N/A</v>
      </c>
      <c r="C4364" s="131" t="str">
        <f t="shared" ref="C4364:C4427" si="957">LEFT(E4364,4)</f>
        <v/>
      </c>
      <c r="D4364" s="132"/>
      <c r="E4364" s="132"/>
      <c r="F4364" s="55"/>
      <c r="G4364" s="132"/>
      <c r="H4364" s="132"/>
      <c r="I4364" s="132"/>
      <c r="J4364" s="132"/>
      <c r="K4364" s="132"/>
      <c r="L4364" s="133"/>
      <c r="M4364" s="134"/>
      <c r="N4364" s="132"/>
      <c r="O4364" s="132"/>
      <c r="P4364" s="134" t="str">
        <f t="shared" ref="P4364:Q4427" si="958">IF($N4364="fizinis asmuo","užpildykite","nepildyti")</f>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ref="BH4364:BH4427" si="959">IF($AF4364&gt;0,YEAR($AF4364),)</f>
        <v>0</v>
      </c>
      <c r="BI4364" s="54">
        <f t="shared" si="954"/>
        <v>0</v>
      </c>
      <c r="BJ4364" s="54">
        <f t="shared" si="953"/>
        <v>0</v>
      </c>
      <c r="BK4364" s="54">
        <f t="shared" si="955"/>
        <v>0</v>
      </c>
      <c r="BL4364" s="54">
        <f t="shared" ref="BL4364:BL4427" si="960">IF($AK4364&gt;0,$AK4364,)</f>
        <v>0</v>
      </c>
      <c r="BM4364" s="54">
        <f t="shared" ref="BM4364:BM4427" si="961">IF($AL4364&gt;0,$AL4364,)</f>
        <v>0</v>
      </c>
      <c r="BN4364" s="54" t="str">
        <f t="shared" ref="BN4364:BN4427" si="962">IF(BH4364&gt;0,"taip","ne")</f>
        <v>ne</v>
      </c>
      <c r="BO4364" s="54" t="str">
        <f t="shared" ref="BO4364:BP4427" si="963">IF(BI4364&gt;0,"taip","ne")</f>
        <v>ne</v>
      </c>
      <c r="BP4364" s="54" t="str">
        <f t="shared" si="963"/>
        <v>ne</v>
      </c>
      <c r="BQ4364" s="54" t="str">
        <f t="shared" ref="BQ4364:BQ4427" si="964">IF(BL4364&gt;0,"taip","ne")</f>
        <v>ne</v>
      </c>
      <c r="BR4364" s="54" t="str">
        <f t="shared" ref="BR4364:BR4427" si="965">IF(BM4364&gt;0,"taip","ne")</f>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52"/>
        <v>0</v>
      </c>
      <c r="BH4374" s="54">
        <f t="shared" si="959"/>
        <v>0</v>
      </c>
      <c r="BI4374" s="54">
        <f t="shared" si="954"/>
        <v>0</v>
      </c>
      <c r="BJ4374" s="54">
        <f t="shared" si="953"/>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ref="BG4375:BG4438" si="966">IF($F4375&gt;0,YEAR($F4375),)</f>
        <v>0</v>
      </c>
      <c r="BH4375" s="54">
        <f t="shared" si="959"/>
        <v>0</v>
      </c>
      <c r="BI4375" s="54">
        <f t="shared" si="954"/>
        <v>0</v>
      </c>
      <c r="BJ4375" s="54">
        <f t="shared" ref="BJ4375:BJ4438" si="967">IF($AI4375&gt;0,YEAR($AI4375),)</f>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si="954"/>
        <v>0</v>
      </c>
      <c r="BJ4426" s="54">
        <f t="shared" si="967"/>
        <v>0</v>
      </c>
      <c r="BK4426" s="54">
        <f t="shared" si="955"/>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si="956"/>
        <v>ne</v>
      </c>
    </row>
    <row r="4427" spans="2:71" x14ac:dyDescent="0.2">
      <c r="B4427" s="54" t="e">
        <f>VLOOKUP(E4427,'VPS1'!$J$10:$J$29,1,FALSE)</f>
        <v>#N/A</v>
      </c>
      <c r="C4427" s="131" t="str">
        <f t="shared" si="957"/>
        <v/>
      </c>
      <c r="D4427" s="132"/>
      <c r="E4427" s="132"/>
      <c r="F4427" s="55"/>
      <c r="G4427" s="132"/>
      <c r="H4427" s="132"/>
      <c r="I4427" s="132"/>
      <c r="J4427" s="132"/>
      <c r="K4427" s="132"/>
      <c r="L4427" s="133"/>
      <c r="M4427" s="134"/>
      <c r="N4427" s="132"/>
      <c r="O4427" s="132"/>
      <c r="P4427" s="134" t="str">
        <f t="shared" si="958"/>
        <v>nepildyti</v>
      </c>
      <c r="Q4427" s="135" t="str">
        <f t="shared" si="958"/>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59"/>
        <v>0</v>
      </c>
      <c r="BI4427" s="54">
        <f t="shared" ref="BI4427:BI4490" si="968">IF($AH4427&gt;0,YEAR($AH4427),)</f>
        <v>0</v>
      </c>
      <c r="BJ4427" s="54">
        <f t="shared" si="967"/>
        <v>0</v>
      </c>
      <c r="BK4427" s="54">
        <f t="shared" ref="BK4427:BK4490" si="969">IF($AJ4427&gt;0,YEAR($AJ4427),)</f>
        <v>0</v>
      </c>
      <c r="BL4427" s="54">
        <f t="shared" si="960"/>
        <v>0</v>
      </c>
      <c r="BM4427" s="54">
        <f t="shared" si="961"/>
        <v>0</v>
      </c>
      <c r="BN4427" s="54" t="str">
        <f t="shared" si="962"/>
        <v>ne</v>
      </c>
      <c r="BO4427" s="54" t="str">
        <f t="shared" si="963"/>
        <v>ne</v>
      </c>
      <c r="BP4427" s="54" t="str">
        <f t="shared" si="963"/>
        <v>ne</v>
      </c>
      <c r="BQ4427" s="54" t="str">
        <f t="shared" si="964"/>
        <v>ne</v>
      </c>
      <c r="BR4427" s="54" t="str">
        <f t="shared" si="965"/>
        <v>ne</v>
      </c>
      <c r="BS4427" s="54" t="str">
        <f t="shared" ref="BS4427:BS4490" si="970">IF(BK4427&gt;0,"taip","ne")</f>
        <v>ne</v>
      </c>
    </row>
    <row r="4428" spans="2:71" x14ac:dyDescent="0.2">
      <c r="B4428" s="54" t="e">
        <f>VLOOKUP(E4428,'VPS1'!$J$10:$J$29,1,FALSE)</f>
        <v>#N/A</v>
      </c>
      <c r="C4428" s="131" t="str">
        <f t="shared" ref="C4428:C4491" si="971">LEFT(E4428,4)</f>
        <v/>
      </c>
      <c r="D4428" s="132"/>
      <c r="E4428" s="132"/>
      <c r="F4428" s="55"/>
      <c r="G4428" s="132"/>
      <c r="H4428" s="132"/>
      <c r="I4428" s="132"/>
      <c r="J4428" s="132"/>
      <c r="K4428" s="132"/>
      <c r="L4428" s="133"/>
      <c r="M4428" s="134"/>
      <c r="N4428" s="132"/>
      <c r="O4428" s="132"/>
      <c r="P4428" s="134" t="str">
        <f t="shared" ref="P4428:Q4491" si="972">IF($N4428="fizinis asmuo","užpildykite","nepildyti")</f>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ref="BH4428:BH4491" si="973">IF($AF4428&gt;0,YEAR($AF4428),)</f>
        <v>0</v>
      </c>
      <c r="BI4428" s="54">
        <f t="shared" si="968"/>
        <v>0</v>
      </c>
      <c r="BJ4428" s="54">
        <f t="shared" si="967"/>
        <v>0</v>
      </c>
      <c r="BK4428" s="54">
        <f t="shared" si="969"/>
        <v>0</v>
      </c>
      <c r="BL4428" s="54">
        <f t="shared" ref="BL4428:BL4491" si="974">IF($AK4428&gt;0,$AK4428,)</f>
        <v>0</v>
      </c>
      <c r="BM4428" s="54">
        <f t="shared" ref="BM4428:BM4491" si="975">IF($AL4428&gt;0,$AL4428,)</f>
        <v>0</v>
      </c>
      <c r="BN4428" s="54" t="str">
        <f t="shared" ref="BN4428:BN4491" si="976">IF(BH4428&gt;0,"taip","ne")</f>
        <v>ne</v>
      </c>
      <c r="BO4428" s="54" t="str">
        <f t="shared" ref="BO4428:BP4491" si="977">IF(BI4428&gt;0,"taip","ne")</f>
        <v>ne</v>
      </c>
      <c r="BP4428" s="54" t="str">
        <f t="shared" si="977"/>
        <v>ne</v>
      </c>
      <c r="BQ4428" s="54" t="str">
        <f t="shared" ref="BQ4428:BQ4491" si="978">IF(BL4428&gt;0,"taip","ne")</f>
        <v>ne</v>
      </c>
      <c r="BR4428" s="54" t="str">
        <f t="shared" ref="BR4428:BR4491" si="979">IF(BM4428&gt;0,"taip","ne")</f>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66"/>
        <v>0</v>
      </c>
      <c r="BH4438" s="54">
        <f t="shared" si="973"/>
        <v>0</v>
      </c>
      <c r="BI4438" s="54">
        <f t="shared" si="968"/>
        <v>0</v>
      </c>
      <c r="BJ4438" s="54">
        <f t="shared" si="967"/>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ref="BG4439:BG4502" si="980">IF($F4439&gt;0,YEAR($F4439),)</f>
        <v>0</v>
      </c>
      <c r="BH4439" s="54">
        <f t="shared" si="973"/>
        <v>0</v>
      </c>
      <c r="BI4439" s="54">
        <f t="shared" si="968"/>
        <v>0</v>
      </c>
      <c r="BJ4439" s="54">
        <f t="shared" ref="BJ4439:BJ4502" si="981">IF($AI4439&gt;0,YEAR($AI4439),)</f>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si="968"/>
        <v>0</v>
      </c>
      <c r="BJ4490" s="54">
        <f t="shared" si="981"/>
        <v>0</v>
      </c>
      <c r="BK4490" s="54">
        <f t="shared" si="969"/>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si="970"/>
        <v>ne</v>
      </c>
    </row>
    <row r="4491" spans="2:71" x14ac:dyDescent="0.2">
      <c r="B4491" s="54" t="e">
        <f>VLOOKUP(E4491,'VPS1'!$J$10:$J$29,1,FALSE)</f>
        <v>#N/A</v>
      </c>
      <c r="C4491" s="131" t="str">
        <f t="shared" si="971"/>
        <v/>
      </c>
      <c r="D4491" s="132"/>
      <c r="E4491" s="132"/>
      <c r="F4491" s="55"/>
      <c r="G4491" s="132"/>
      <c r="H4491" s="132"/>
      <c r="I4491" s="132"/>
      <c r="J4491" s="132"/>
      <c r="K4491" s="132"/>
      <c r="L4491" s="133"/>
      <c r="M4491" s="134"/>
      <c r="N4491" s="132"/>
      <c r="O4491" s="132"/>
      <c r="P4491" s="134" t="str">
        <f t="shared" si="972"/>
        <v>nepildyti</v>
      </c>
      <c r="Q4491" s="135" t="str">
        <f t="shared" si="972"/>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73"/>
        <v>0</v>
      </c>
      <c r="BI4491" s="54">
        <f t="shared" ref="BI4491:BI4554" si="982">IF($AH4491&gt;0,YEAR($AH4491),)</f>
        <v>0</v>
      </c>
      <c r="BJ4491" s="54">
        <f t="shared" si="981"/>
        <v>0</v>
      </c>
      <c r="BK4491" s="54">
        <f t="shared" ref="BK4491:BK4554" si="983">IF($AJ4491&gt;0,YEAR($AJ4491),)</f>
        <v>0</v>
      </c>
      <c r="BL4491" s="54">
        <f t="shared" si="974"/>
        <v>0</v>
      </c>
      <c r="BM4491" s="54">
        <f t="shared" si="975"/>
        <v>0</v>
      </c>
      <c r="BN4491" s="54" t="str">
        <f t="shared" si="976"/>
        <v>ne</v>
      </c>
      <c r="BO4491" s="54" t="str">
        <f t="shared" si="977"/>
        <v>ne</v>
      </c>
      <c r="BP4491" s="54" t="str">
        <f t="shared" si="977"/>
        <v>ne</v>
      </c>
      <c r="BQ4491" s="54" t="str">
        <f t="shared" si="978"/>
        <v>ne</v>
      </c>
      <c r="BR4491" s="54" t="str">
        <f t="shared" si="979"/>
        <v>ne</v>
      </c>
      <c r="BS4491" s="54" t="str">
        <f t="shared" ref="BS4491:BS4554" si="984">IF(BK4491&gt;0,"taip","ne")</f>
        <v>ne</v>
      </c>
    </row>
    <row r="4492" spans="2:71" x14ac:dyDescent="0.2">
      <c r="B4492" s="54" t="e">
        <f>VLOOKUP(E4492,'VPS1'!$J$10:$J$29,1,FALSE)</f>
        <v>#N/A</v>
      </c>
      <c r="C4492" s="131" t="str">
        <f t="shared" ref="C4492:C4555" si="985">LEFT(E4492,4)</f>
        <v/>
      </c>
      <c r="D4492" s="132"/>
      <c r="E4492" s="132"/>
      <c r="F4492" s="55"/>
      <c r="G4492" s="132"/>
      <c r="H4492" s="132"/>
      <c r="I4492" s="132"/>
      <c r="J4492" s="132"/>
      <c r="K4492" s="132"/>
      <c r="L4492" s="133"/>
      <c r="M4492" s="134"/>
      <c r="N4492" s="132"/>
      <c r="O4492" s="132"/>
      <c r="P4492" s="134" t="str">
        <f t="shared" ref="P4492:Q4555" si="986">IF($N4492="fizinis asmuo","užpildykite","nepildyti")</f>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ref="BH4492:BH4555" si="987">IF($AF4492&gt;0,YEAR($AF4492),)</f>
        <v>0</v>
      </c>
      <c r="BI4492" s="54">
        <f t="shared" si="982"/>
        <v>0</v>
      </c>
      <c r="BJ4492" s="54">
        <f t="shared" si="981"/>
        <v>0</v>
      </c>
      <c r="BK4492" s="54">
        <f t="shared" si="983"/>
        <v>0</v>
      </c>
      <c r="BL4492" s="54">
        <f t="shared" ref="BL4492:BL4555" si="988">IF($AK4492&gt;0,$AK4492,)</f>
        <v>0</v>
      </c>
      <c r="BM4492" s="54">
        <f t="shared" ref="BM4492:BM4555" si="989">IF($AL4492&gt;0,$AL4492,)</f>
        <v>0</v>
      </c>
      <c r="BN4492" s="54" t="str">
        <f t="shared" ref="BN4492:BN4555" si="990">IF(BH4492&gt;0,"taip","ne")</f>
        <v>ne</v>
      </c>
      <c r="BO4492" s="54" t="str">
        <f t="shared" ref="BO4492:BP4555" si="991">IF(BI4492&gt;0,"taip","ne")</f>
        <v>ne</v>
      </c>
      <c r="BP4492" s="54" t="str">
        <f t="shared" si="991"/>
        <v>ne</v>
      </c>
      <c r="BQ4492" s="54" t="str">
        <f t="shared" ref="BQ4492:BQ4555" si="992">IF(BL4492&gt;0,"taip","ne")</f>
        <v>ne</v>
      </c>
      <c r="BR4492" s="54" t="str">
        <f t="shared" ref="BR4492:BR4555" si="993">IF(BM4492&gt;0,"taip","ne")</f>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80"/>
        <v>0</v>
      </c>
      <c r="BH4502" s="54">
        <f t="shared" si="987"/>
        <v>0</v>
      </c>
      <c r="BI4502" s="54">
        <f t="shared" si="982"/>
        <v>0</v>
      </c>
      <c r="BJ4502" s="54">
        <f t="shared" si="981"/>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ref="BG4503:BG4566" si="994">IF($F4503&gt;0,YEAR($F4503),)</f>
        <v>0</v>
      </c>
      <c r="BH4503" s="54">
        <f t="shared" si="987"/>
        <v>0</v>
      </c>
      <c r="BI4503" s="54">
        <f t="shared" si="982"/>
        <v>0</v>
      </c>
      <c r="BJ4503" s="54">
        <f t="shared" ref="BJ4503:BJ4566" si="995">IF($AI4503&gt;0,YEAR($AI4503),)</f>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si="982"/>
        <v>0</v>
      </c>
      <c r="BJ4554" s="54">
        <f t="shared" si="995"/>
        <v>0</v>
      </c>
      <c r="BK4554" s="54">
        <f t="shared" si="983"/>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si="984"/>
        <v>ne</v>
      </c>
    </row>
    <row r="4555" spans="2:71" x14ac:dyDescent="0.2">
      <c r="B4555" s="54" t="e">
        <f>VLOOKUP(E4555,'VPS1'!$J$10:$J$29,1,FALSE)</f>
        <v>#N/A</v>
      </c>
      <c r="C4555" s="131" t="str">
        <f t="shared" si="985"/>
        <v/>
      </c>
      <c r="D4555" s="132"/>
      <c r="E4555" s="132"/>
      <c r="F4555" s="55"/>
      <c r="G4555" s="132"/>
      <c r="H4555" s="132"/>
      <c r="I4555" s="132"/>
      <c r="J4555" s="132"/>
      <c r="K4555" s="132"/>
      <c r="L4555" s="133"/>
      <c r="M4555" s="134"/>
      <c r="N4555" s="132"/>
      <c r="O4555" s="132"/>
      <c r="P4555" s="134" t="str">
        <f t="shared" si="986"/>
        <v>nepildyti</v>
      </c>
      <c r="Q4555" s="135" t="str">
        <f t="shared" si="986"/>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987"/>
        <v>0</v>
      </c>
      <c r="BI4555" s="54">
        <f t="shared" ref="BI4555:BI4618" si="996">IF($AH4555&gt;0,YEAR($AH4555),)</f>
        <v>0</v>
      </c>
      <c r="BJ4555" s="54">
        <f t="shared" si="995"/>
        <v>0</v>
      </c>
      <c r="BK4555" s="54">
        <f t="shared" ref="BK4555:BK4618" si="997">IF($AJ4555&gt;0,YEAR($AJ4555),)</f>
        <v>0</v>
      </c>
      <c r="BL4555" s="54">
        <f t="shared" si="988"/>
        <v>0</v>
      </c>
      <c r="BM4555" s="54">
        <f t="shared" si="989"/>
        <v>0</v>
      </c>
      <c r="BN4555" s="54" t="str">
        <f t="shared" si="990"/>
        <v>ne</v>
      </c>
      <c r="BO4555" s="54" t="str">
        <f t="shared" si="991"/>
        <v>ne</v>
      </c>
      <c r="BP4555" s="54" t="str">
        <f t="shared" si="991"/>
        <v>ne</v>
      </c>
      <c r="BQ4555" s="54" t="str">
        <f t="shared" si="992"/>
        <v>ne</v>
      </c>
      <c r="BR4555" s="54" t="str">
        <f t="shared" si="993"/>
        <v>ne</v>
      </c>
      <c r="BS4555" s="54" t="str">
        <f t="shared" ref="BS4555:BS4618" si="998">IF(BK4555&gt;0,"taip","ne")</f>
        <v>ne</v>
      </c>
    </row>
    <row r="4556" spans="2:71" x14ac:dyDescent="0.2">
      <c r="B4556" s="54" t="e">
        <f>VLOOKUP(E4556,'VPS1'!$J$10:$J$29,1,FALSE)</f>
        <v>#N/A</v>
      </c>
      <c r="C4556" s="131" t="str">
        <f t="shared" ref="C4556:C4619" si="999">LEFT(E4556,4)</f>
        <v/>
      </c>
      <c r="D4556" s="132"/>
      <c r="E4556" s="132"/>
      <c r="F4556" s="55"/>
      <c r="G4556" s="132"/>
      <c r="H4556" s="132"/>
      <c r="I4556" s="132"/>
      <c r="J4556" s="132"/>
      <c r="K4556" s="132"/>
      <c r="L4556" s="133"/>
      <c r="M4556" s="134"/>
      <c r="N4556" s="132"/>
      <c r="O4556" s="132"/>
      <c r="P4556" s="134" t="str">
        <f t="shared" ref="P4556:Q4619" si="1000">IF($N4556="fizinis asmuo","užpildykite","nepildyti")</f>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ref="BH4556:BH4619" si="1001">IF($AF4556&gt;0,YEAR($AF4556),)</f>
        <v>0</v>
      </c>
      <c r="BI4556" s="54">
        <f t="shared" si="996"/>
        <v>0</v>
      </c>
      <c r="BJ4556" s="54">
        <f t="shared" si="995"/>
        <v>0</v>
      </c>
      <c r="BK4556" s="54">
        <f t="shared" si="997"/>
        <v>0</v>
      </c>
      <c r="BL4556" s="54">
        <f t="shared" ref="BL4556:BL4619" si="1002">IF($AK4556&gt;0,$AK4556,)</f>
        <v>0</v>
      </c>
      <c r="BM4556" s="54">
        <f t="shared" ref="BM4556:BM4619" si="1003">IF($AL4556&gt;0,$AL4556,)</f>
        <v>0</v>
      </c>
      <c r="BN4556" s="54" t="str">
        <f t="shared" ref="BN4556:BN4619" si="1004">IF(BH4556&gt;0,"taip","ne")</f>
        <v>ne</v>
      </c>
      <c r="BO4556" s="54" t="str">
        <f t="shared" ref="BO4556:BP4619" si="1005">IF(BI4556&gt;0,"taip","ne")</f>
        <v>ne</v>
      </c>
      <c r="BP4556" s="54" t="str">
        <f t="shared" si="1005"/>
        <v>ne</v>
      </c>
      <c r="BQ4556" s="54" t="str">
        <f t="shared" ref="BQ4556:BQ4619" si="1006">IF(BL4556&gt;0,"taip","ne")</f>
        <v>ne</v>
      </c>
      <c r="BR4556" s="54" t="str">
        <f t="shared" ref="BR4556:BR4619" si="1007">IF(BM4556&gt;0,"taip","ne")</f>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994"/>
        <v>0</v>
      </c>
      <c r="BH4566" s="54">
        <f t="shared" si="1001"/>
        <v>0</v>
      </c>
      <c r="BI4566" s="54">
        <f t="shared" si="996"/>
        <v>0</v>
      </c>
      <c r="BJ4566" s="54">
        <f t="shared" si="995"/>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ref="BG4567:BG4630" si="1008">IF($F4567&gt;0,YEAR($F4567),)</f>
        <v>0</v>
      </c>
      <c r="BH4567" s="54">
        <f t="shared" si="1001"/>
        <v>0</v>
      </c>
      <c r="BI4567" s="54">
        <f t="shared" si="996"/>
        <v>0</v>
      </c>
      <c r="BJ4567" s="54">
        <f t="shared" ref="BJ4567:BJ4630" si="1009">IF($AI4567&gt;0,YEAR($AI4567),)</f>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si="996"/>
        <v>0</v>
      </c>
      <c r="BJ4618" s="54">
        <f t="shared" si="1009"/>
        <v>0</v>
      </c>
      <c r="BK4618" s="54">
        <f t="shared" si="997"/>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si="998"/>
        <v>ne</v>
      </c>
    </row>
    <row r="4619" spans="2:71" x14ac:dyDescent="0.2">
      <c r="B4619" s="54" t="e">
        <f>VLOOKUP(E4619,'VPS1'!$J$10:$J$29,1,FALSE)</f>
        <v>#N/A</v>
      </c>
      <c r="C4619" s="131" t="str">
        <f t="shared" si="999"/>
        <v/>
      </c>
      <c r="D4619" s="132"/>
      <c r="E4619" s="132"/>
      <c r="F4619" s="55"/>
      <c r="G4619" s="132"/>
      <c r="H4619" s="132"/>
      <c r="I4619" s="132"/>
      <c r="J4619" s="132"/>
      <c r="K4619" s="132"/>
      <c r="L4619" s="133"/>
      <c r="M4619" s="134"/>
      <c r="N4619" s="132"/>
      <c r="O4619" s="132"/>
      <c r="P4619" s="134" t="str">
        <f t="shared" si="1000"/>
        <v>nepildyti</v>
      </c>
      <c r="Q4619" s="135" t="str">
        <f t="shared" si="1000"/>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01"/>
        <v>0</v>
      </c>
      <c r="BI4619" s="54">
        <f t="shared" ref="BI4619:BI4682" si="1010">IF($AH4619&gt;0,YEAR($AH4619),)</f>
        <v>0</v>
      </c>
      <c r="BJ4619" s="54">
        <f t="shared" si="1009"/>
        <v>0</v>
      </c>
      <c r="BK4619" s="54">
        <f t="shared" ref="BK4619:BK4682" si="1011">IF($AJ4619&gt;0,YEAR($AJ4619),)</f>
        <v>0</v>
      </c>
      <c r="BL4619" s="54">
        <f t="shared" si="1002"/>
        <v>0</v>
      </c>
      <c r="BM4619" s="54">
        <f t="shared" si="1003"/>
        <v>0</v>
      </c>
      <c r="BN4619" s="54" t="str">
        <f t="shared" si="1004"/>
        <v>ne</v>
      </c>
      <c r="BO4619" s="54" t="str">
        <f t="shared" si="1005"/>
        <v>ne</v>
      </c>
      <c r="BP4619" s="54" t="str">
        <f t="shared" si="1005"/>
        <v>ne</v>
      </c>
      <c r="BQ4619" s="54" t="str">
        <f t="shared" si="1006"/>
        <v>ne</v>
      </c>
      <c r="BR4619" s="54" t="str">
        <f t="shared" si="1007"/>
        <v>ne</v>
      </c>
      <c r="BS4619" s="54" t="str">
        <f t="shared" ref="BS4619:BS4682" si="1012">IF(BK4619&gt;0,"taip","ne")</f>
        <v>ne</v>
      </c>
    </row>
    <row r="4620" spans="2:71" x14ac:dyDescent="0.2">
      <c r="B4620" s="54" t="e">
        <f>VLOOKUP(E4620,'VPS1'!$J$10:$J$29,1,FALSE)</f>
        <v>#N/A</v>
      </c>
      <c r="C4620" s="131" t="str">
        <f t="shared" ref="C4620:C4683" si="1013">LEFT(E4620,4)</f>
        <v/>
      </c>
      <c r="D4620" s="132"/>
      <c r="E4620" s="132"/>
      <c r="F4620" s="55"/>
      <c r="G4620" s="132"/>
      <c r="H4620" s="132"/>
      <c r="I4620" s="132"/>
      <c r="J4620" s="132"/>
      <c r="K4620" s="132"/>
      <c r="L4620" s="133"/>
      <c r="M4620" s="134"/>
      <c r="N4620" s="132"/>
      <c r="O4620" s="132"/>
      <c r="P4620" s="134" t="str">
        <f t="shared" ref="P4620:Q4683" si="1014">IF($N4620="fizinis asmuo","užpildykite","nepildyti")</f>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ref="BH4620:BH4683" si="1015">IF($AF4620&gt;0,YEAR($AF4620),)</f>
        <v>0</v>
      </c>
      <c r="BI4620" s="54">
        <f t="shared" si="1010"/>
        <v>0</v>
      </c>
      <c r="BJ4620" s="54">
        <f t="shared" si="1009"/>
        <v>0</v>
      </c>
      <c r="BK4620" s="54">
        <f t="shared" si="1011"/>
        <v>0</v>
      </c>
      <c r="BL4620" s="54">
        <f t="shared" ref="BL4620:BL4683" si="1016">IF($AK4620&gt;0,$AK4620,)</f>
        <v>0</v>
      </c>
      <c r="BM4620" s="54">
        <f t="shared" ref="BM4620:BM4683" si="1017">IF($AL4620&gt;0,$AL4620,)</f>
        <v>0</v>
      </c>
      <c r="BN4620" s="54" t="str">
        <f t="shared" ref="BN4620:BN4683" si="1018">IF(BH4620&gt;0,"taip","ne")</f>
        <v>ne</v>
      </c>
      <c r="BO4620" s="54" t="str">
        <f t="shared" ref="BO4620:BP4683" si="1019">IF(BI4620&gt;0,"taip","ne")</f>
        <v>ne</v>
      </c>
      <c r="BP4620" s="54" t="str">
        <f t="shared" si="1019"/>
        <v>ne</v>
      </c>
      <c r="BQ4620" s="54" t="str">
        <f t="shared" ref="BQ4620:BQ4683" si="1020">IF(BL4620&gt;0,"taip","ne")</f>
        <v>ne</v>
      </c>
      <c r="BR4620" s="54" t="str">
        <f t="shared" ref="BR4620:BR4683" si="1021">IF(BM4620&gt;0,"taip","ne")</f>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08"/>
        <v>0</v>
      </c>
      <c r="BH4630" s="54">
        <f t="shared" si="1015"/>
        <v>0</v>
      </c>
      <c r="BI4630" s="54">
        <f t="shared" si="1010"/>
        <v>0</v>
      </c>
      <c r="BJ4630" s="54">
        <f t="shared" si="1009"/>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ref="BG4631:BG4694" si="1022">IF($F4631&gt;0,YEAR($F4631),)</f>
        <v>0</v>
      </c>
      <c r="BH4631" s="54">
        <f t="shared" si="1015"/>
        <v>0</v>
      </c>
      <c r="BI4631" s="54">
        <f t="shared" si="1010"/>
        <v>0</v>
      </c>
      <c r="BJ4631" s="54">
        <f t="shared" ref="BJ4631:BJ4694" si="1023">IF($AI4631&gt;0,YEAR($AI4631),)</f>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si="1010"/>
        <v>0</v>
      </c>
      <c r="BJ4682" s="54">
        <f t="shared" si="1023"/>
        <v>0</v>
      </c>
      <c r="BK4682" s="54">
        <f t="shared" si="1011"/>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si="1012"/>
        <v>ne</v>
      </c>
    </row>
    <row r="4683" spans="2:71" x14ac:dyDescent="0.2">
      <c r="B4683" s="54" t="e">
        <f>VLOOKUP(E4683,'VPS1'!$J$10:$J$29,1,FALSE)</f>
        <v>#N/A</v>
      </c>
      <c r="C4683" s="131" t="str">
        <f t="shared" si="1013"/>
        <v/>
      </c>
      <c r="D4683" s="132"/>
      <c r="E4683" s="132"/>
      <c r="F4683" s="55"/>
      <c r="G4683" s="132"/>
      <c r="H4683" s="132"/>
      <c r="I4683" s="132"/>
      <c r="J4683" s="132"/>
      <c r="K4683" s="132"/>
      <c r="L4683" s="133"/>
      <c r="M4683" s="134"/>
      <c r="N4683" s="132"/>
      <c r="O4683" s="132"/>
      <c r="P4683" s="134" t="str">
        <f t="shared" si="1014"/>
        <v>nepildyti</v>
      </c>
      <c r="Q4683" s="135" t="str">
        <f t="shared" si="1014"/>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15"/>
        <v>0</v>
      </c>
      <c r="BI4683" s="54">
        <f t="shared" ref="BI4683:BI4746" si="1024">IF($AH4683&gt;0,YEAR($AH4683),)</f>
        <v>0</v>
      </c>
      <c r="BJ4683" s="54">
        <f t="shared" si="1023"/>
        <v>0</v>
      </c>
      <c r="BK4683" s="54">
        <f t="shared" ref="BK4683:BK4746" si="1025">IF($AJ4683&gt;0,YEAR($AJ4683),)</f>
        <v>0</v>
      </c>
      <c r="BL4683" s="54">
        <f t="shared" si="1016"/>
        <v>0</v>
      </c>
      <c r="BM4683" s="54">
        <f t="shared" si="1017"/>
        <v>0</v>
      </c>
      <c r="BN4683" s="54" t="str">
        <f t="shared" si="1018"/>
        <v>ne</v>
      </c>
      <c r="BO4683" s="54" t="str">
        <f t="shared" si="1019"/>
        <v>ne</v>
      </c>
      <c r="BP4683" s="54" t="str">
        <f t="shared" si="1019"/>
        <v>ne</v>
      </c>
      <c r="BQ4683" s="54" t="str">
        <f t="shared" si="1020"/>
        <v>ne</v>
      </c>
      <c r="BR4683" s="54" t="str">
        <f t="shared" si="1021"/>
        <v>ne</v>
      </c>
      <c r="BS4683" s="54" t="str">
        <f t="shared" ref="BS4683:BS4746" si="1026">IF(BK4683&gt;0,"taip","ne")</f>
        <v>ne</v>
      </c>
    </row>
    <row r="4684" spans="2:71" x14ac:dyDescent="0.2">
      <c r="B4684" s="54" t="e">
        <f>VLOOKUP(E4684,'VPS1'!$J$10:$J$29,1,FALSE)</f>
        <v>#N/A</v>
      </c>
      <c r="C4684" s="131" t="str">
        <f t="shared" ref="C4684:C4747" si="1027">LEFT(E4684,4)</f>
        <v/>
      </c>
      <c r="D4684" s="132"/>
      <c r="E4684" s="132"/>
      <c r="F4684" s="55"/>
      <c r="G4684" s="132"/>
      <c r="H4684" s="132"/>
      <c r="I4684" s="132"/>
      <c r="J4684" s="132"/>
      <c r="K4684" s="132"/>
      <c r="L4684" s="133"/>
      <c r="M4684" s="134"/>
      <c r="N4684" s="132"/>
      <c r="O4684" s="132"/>
      <c r="P4684" s="134" t="str">
        <f t="shared" ref="P4684:Q4747" si="1028">IF($N4684="fizinis asmuo","užpildykite","nepildyti")</f>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ref="BH4684:BH4747" si="1029">IF($AF4684&gt;0,YEAR($AF4684),)</f>
        <v>0</v>
      </c>
      <c r="BI4684" s="54">
        <f t="shared" si="1024"/>
        <v>0</v>
      </c>
      <c r="BJ4684" s="54">
        <f t="shared" si="1023"/>
        <v>0</v>
      </c>
      <c r="BK4684" s="54">
        <f t="shared" si="1025"/>
        <v>0</v>
      </c>
      <c r="BL4684" s="54">
        <f t="shared" ref="BL4684:BL4747" si="1030">IF($AK4684&gt;0,$AK4684,)</f>
        <v>0</v>
      </c>
      <c r="BM4684" s="54">
        <f t="shared" ref="BM4684:BM4747" si="1031">IF($AL4684&gt;0,$AL4684,)</f>
        <v>0</v>
      </c>
      <c r="BN4684" s="54" t="str">
        <f t="shared" ref="BN4684:BN4747" si="1032">IF(BH4684&gt;0,"taip","ne")</f>
        <v>ne</v>
      </c>
      <c r="BO4684" s="54" t="str">
        <f t="shared" ref="BO4684:BP4747" si="1033">IF(BI4684&gt;0,"taip","ne")</f>
        <v>ne</v>
      </c>
      <c r="BP4684" s="54" t="str">
        <f t="shared" si="1033"/>
        <v>ne</v>
      </c>
      <c r="BQ4684" s="54" t="str">
        <f t="shared" ref="BQ4684:BQ4747" si="1034">IF(BL4684&gt;0,"taip","ne")</f>
        <v>ne</v>
      </c>
      <c r="BR4684" s="54" t="str">
        <f t="shared" ref="BR4684:BR4747" si="1035">IF(BM4684&gt;0,"taip","ne")</f>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22"/>
        <v>0</v>
      </c>
      <c r="BH4694" s="54">
        <f t="shared" si="1029"/>
        <v>0</v>
      </c>
      <c r="BI4694" s="54">
        <f t="shared" si="1024"/>
        <v>0</v>
      </c>
      <c r="BJ4694" s="54">
        <f t="shared" si="1023"/>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ref="BG4695:BG4758" si="1036">IF($F4695&gt;0,YEAR($F4695),)</f>
        <v>0</v>
      </c>
      <c r="BH4695" s="54">
        <f t="shared" si="1029"/>
        <v>0</v>
      </c>
      <c r="BI4695" s="54">
        <f t="shared" si="1024"/>
        <v>0</v>
      </c>
      <c r="BJ4695" s="54">
        <f t="shared" ref="BJ4695:BJ4758" si="1037">IF($AI4695&gt;0,YEAR($AI4695),)</f>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si="1024"/>
        <v>0</v>
      </c>
      <c r="BJ4746" s="54">
        <f t="shared" si="1037"/>
        <v>0</v>
      </c>
      <c r="BK4746" s="54">
        <f t="shared" si="1025"/>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si="1026"/>
        <v>ne</v>
      </c>
    </row>
    <row r="4747" spans="2:71" x14ac:dyDescent="0.2">
      <c r="B4747" s="54" t="e">
        <f>VLOOKUP(E4747,'VPS1'!$J$10:$J$29,1,FALSE)</f>
        <v>#N/A</v>
      </c>
      <c r="C4747" s="131" t="str">
        <f t="shared" si="1027"/>
        <v/>
      </c>
      <c r="D4747" s="132"/>
      <c r="E4747" s="132"/>
      <c r="F4747" s="55"/>
      <c r="G4747" s="132"/>
      <c r="H4747" s="132"/>
      <c r="I4747" s="132"/>
      <c r="J4747" s="132"/>
      <c r="K4747" s="132"/>
      <c r="L4747" s="133"/>
      <c r="M4747" s="134"/>
      <c r="N4747" s="132"/>
      <c r="O4747" s="132"/>
      <c r="P4747" s="134" t="str">
        <f t="shared" si="1028"/>
        <v>nepildyti</v>
      </c>
      <c r="Q4747" s="135" t="str">
        <f t="shared" si="1028"/>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29"/>
        <v>0</v>
      </c>
      <c r="BI4747" s="54">
        <f t="shared" ref="BI4747:BI4810" si="1038">IF($AH4747&gt;0,YEAR($AH4747),)</f>
        <v>0</v>
      </c>
      <c r="BJ4747" s="54">
        <f t="shared" si="1037"/>
        <v>0</v>
      </c>
      <c r="BK4747" s="54">
        <f t="shared" ref="BK4747:BK4810" si="1039">IF($AJ4747&gt;0,YEAR($AJ4747),)</f>
        <v>0</v>
      </c>
      <c r="BL4747" s="54">
        <f t="shared" si="1030"/>
        <v>0</v>
      </c>
      <c r="BM4747" s="54">
        <f t="shared" si="1031"/>
        <v>0</v>
      </c>
      <c r="BN4747" s="54" t="str">
        <f t="shared" si="1032"/>
        <v>ne</v>
      </c>
      <c r="BO4747" s="54" t="str">
        <f t="shared" si="1033"/>
        <v>ne</v>
      </c>
      <c r="BP4747" s="54" t="str">
        <f t="shared" si="1033"/>
        <v>ne</v>
      </c>
      <c r="BQ4747" s="54" t="str">
        <f t="shared" si="1034"/>
        <v>ne</v>
      </c>
      <c r="BR4747" s="54" t="str">
        <f t="shared" si="1035"/>
        <v>ne</v>
      </c>
      <c r="BS4747" s="54" t="str">
        <f t="shared" ref="BS4747:BS4810" si="1040">IF(BK4747&gt;0,"taip","ne")</f>
        <v>ne</v>
      </c>
    </row>
    <row r="4748" spans="2:71" x14ac:dyDescent="0.2">
      <c r="B4748" s="54" t="e">
        <f>VLOOKUP(E4748,'VPS1'!$J$10:$J$29,1,FALSE)</f>
        <v>#N/A</v>
      </c>
      <c r="C4748" s="131" t="str">
        <f t="shared" ref="C4748:C4811" si="1041">LEFT(E4748,4)</f>
        <v/>
      </c>
      <c r="D4748" s="132"/>
      <c r="E4748" s="132"/>
      <c r="F4748" s="55"/>
      <c r="G4748" s="132"/>
      <c r="H4748" s="132"/>
      <c r="I4748" s="132"/>
      <c r="J4748" s="132"/>
      <c r="K4748" s="132"/>
      <c r="L4748" s="133"/>
      <c r="M4748" s="134"/>
      <c r="N4748" s="132"/>
      <c r="O4748" s="132"/>
      <c r="P4748" s="134" t="str">
        <f t="shared" ref="P4748:Q4811" si="1042">IF($N4748="fizinis asmuo","užpildykite","nepildyti")</f>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ref="BH4748:BH4811" si="1043">IF($AF4748&gt;0,YEAR($AF4748),)</f>
        <v>0</v>
      </c>
      <c r="BI4748" s="54">
        <f t="shared" si="1038"/>
        <v>0</v>
      </c>
      <c r="BJ4748" s="54">
        <f t="shared" si="1037"/>
        <v>0</v>
      </c>
      <c r="BK4748" s="54">
        <f t="shared" si="1039"/>
        <v>0</v>
      </c>
      <c r="BL4748" s="54">
        <f t="shared" ref="BL4748:BL4811" si="1044">IF($AK4748&gt;0,$AK4748,)</f>
        <v>0</v>
      </c>
      <c r="BM4748" s="54">
        <f t="shared" ref="BM4748:BM4811" si="1045">IF($AL4748&gt;0,$AL4748,)</f>
        <v>0</v>
      </c>
      <c r="BN4748" s="54" t="str">
        <f t="shared" ref="BN4748:BN4811" si="1046">IF(BH4748&gt;0,"taip","ne")</f>
        <v>ne</v>
      </c>
      <c r="BO4748" s="54" t="str">
        <f t="shared" ref="BO4748:BP4811" si="1047">IF(BI4748&gt;0,"taip","ne")</f>
        <v>ne</v>
      </c>
      <c r="BP4748" s="54" t="str">
        <f t="shared" si="1047"/>
        <v>ne</v>
      </c>
      <c r="BQ4748" s="54" t="str">
        <f t="shared" ref="BQ4748:BQ4811" si="1048">IF(BL4748&gt;0,"taip","ne")</f>
        <v>ne</v>
      </c>
      <c r="BR4748" s="54" t="str">
        <f t="shared" ref="BR4748:BR4811" si="1049">IF(BM4748&gt;0,"taip","ne")</f>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36"/>
        <v>0</v>
      </c>
      <c r="BH4758" s="54">
        <f t="shared" si="1043"/>
        <v>0</v>
      </c>
      <c r="BI4758" s="54">
        <f t="shared" si="1038"/>
        <v>0</v>
      </c>
      <c r="BJ4758" s="54">
        <f t="shared" si="1037"/>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ref="BG4759:BG4822" si="1050">IF($F4759&gt;0,YEAR($F4759),)</f>
        <v>0</v>
      </c>
      <c r="BH4759" s="54">
        <f t="shared" si="1043"/>
        <v>0</v>
      </c>
      <c r="BI4759" s="54">
        <f t="shared" si="1038"/>
        <v>0</v>
      </c>
      <c r="BJ4759" s="54">
        <f t="shared" ref="BJ4759:BJ4822" si="1051">IF($AI4759&gt;0,YEAR($AI4759),)</f>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si="1038"/>
        <v>0</v>
      </c>
      <c r="BJ4810" s="54">
        <f t="shared" si="1051"/>
        <v>0</v>
      </c>
      <c r="BK4810" s="54">
        <f t="shared" si="1039"/>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si="1040"/>
        <v>ne</v>
      </c>
    </row>
    <row r="4811" spans="2:71" x14ac:dyDescent="0.2">
      <c r="B4811" s="54" t="e">
        <f>VLOOKUP(E4811,'VPS1'!$J$10:$J$29,1,FALSE)</f>
        <v>#N/A</v>
      </c>
      <c r="C4811" s="131" t="str">
        <f t="shared" si="1041"/>
        <v/>
      </c>
      <c r="D4811" s="132"/>
      <c r="E4811" s="132"/>
      <c r="F4811" s="55"/>
      <c r="G4811" s="132"/>
      <c r="H4811" s="132"/>
      <c r="I4811" s="132"/>
      <c r="J4811" s="132"/>
      <c r="K4811" s="132"/>
      <c r="L4811" s="133"/>
      <c r="M4811" s="134"/>
      <c r="N4811" s="132"/>
      <c r="O4811" s="132"/>
      <c r="P4811" s="134" t="str">
        <f t="shared" si="1042"/>
        <v>nepildyti</v>
      </c>
      <c r="Q4811" s="135" t="str">
        <f t="shared" si="1042"/>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43"/>
        <v>0</v>
      </c>
      <c r="BI4811" s="54">
        <f t="shared" ref="BI4811:BI4860" si="1052">IF($AH4811&gt;0,YEAR($AH4811),)</f>
        <v>0</v>
      </c>
      <c r="BJ4811" s="54">
        <f t="shared" si="1051"/>
        <v>0</v>
      </c>
      <c r="BK4811" s="54">
        <f t="shared" ref="BK4811:BK4860" si="1053">IF($AJ4811&gt;0,YEAR($AJ4811),)</f>
        <v>0</v>
      </c>
      <c r="BL4811" s="54">
        <f t="shared" si="1044"/>
        <v>0</v>
      </c>
      <c r="BM4811" s="54">
        <f t="shared" si="1045"/>
        <v>0</v>
      </c>
      <c r="BN4811" s="54" t="str">
        <f t="shared" si="1046"/>
        <v>ne</v>
      </c>
      <c r="BO4811" s="54" t="str">
        <f t="shared" si="1047"/>
        <v>ne</v>
      </c>
      <c r="BP4811" s="54" t="str">
        <f t="shared" si="1047"/>
        <v>ne</v>
      </c>
      <c r="BQ4811" s="54" t="str">
        <f t="shared" si="1048"/>
        <v>ne</v>
      </c>
      <c r="BR4811" s="54" t="str">
        <f t="shared" si="1049"/>
        <v>ne</v>
      </c>
      <c r="BS4811" s="54" t="str">
        <f t="shared" ref="BS4811:BS4860" si="1054">IF(BK4811&gt;0,"taip","ne")</f>
        <v>ne</v>
      </c>
    </row>
    <row r="4812" spans="2:71" x14ac:dyDescent="0.2">
      <c r="B4812" s="54" t="e">
        <f>VLOOKUP(E4812,'VPS1'!$J$10:$J$29,1,FALSE)</f>
        <v>#N/A</v>
      </c>
      <c r="C4812" s="131" t="str">
        <f t="shared" ref="C4812:C4860" si="1055">LEFT(E4812,4)</f>
        <v/>
      </c>
      <c r="D4812" s="132"/>
      <c r="E4812" s="132"/>
      <c r="F4812" s="55"/>
      <c r="G4812" s="132"/>
      <c r="H4812" s="132"/>
      <c r="I4812" s="132"/>
      <c r="J4812" s="132"/>
      <c r="K4812" s="132"/>
      <c r="L4812" s="133"/>
      <c r="M4812" s="134"/>
      <c r="N4812" s="132"/>
      <c r="O4812" s="132"/>
      <c r="P4812" s="134" t="str">
        <f t="shared" ref="P4812:Q4860" si="1056">IF($N4812="fizinis asmuo","užpildykite","nepildyti")</f>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ref="BH4812:BH4860" si="1057">IF($AF4812&gt;0,YEAR($AF4812),)</f>
        <v>0</v>
      </c>
      <c r="BI4812" s="54">
        <f t="shared" si="1052"/>
        <v>0</v>
      </c>
      <c r="BJ4812" s="54">
        <f t="shared" si="1051"/>
        <v>0</v>
      </c>
      <c r="BK4812" s="54">
        <f t="shared" si="1053"/>
        <v>0</v>
      </c>
      <c r="BL4812" s="54">
        <f t="shared" ref="BL4812:BL4860" si="1058">IF($AK4812&gt;0,$AK4812,)</f>
        <v>0</v>
      </c>
      <c r="BM4812" s="54">
        <f t="shared" ref="BM4812:BM4860" si="1059">IF($AL4812&gt;0,$AL4812,)</f>
        <v>0</v>
      </c>
      <c r="BN4812" s="54" t="str">
        <f t="shared" ref="BN4812:BN4860" si="1060">IF(BH4812&gt;0,"taip","ne")</f>
        <v>ne</v>
      </c>
      <c r="BO4812" s="54" t="str">
        <f t="shared" ref="BO4812:BP4860" si="1061">IF(BI4812&gt;0,"taip","ne")</f>
        <v>ne</v>
      </c>
      <c r="BP4812" s="54" t="str">
        <f t="shared" si="1061"/>
        <v>ne</v>
      </c>
      <c r="BQ4812" s="54" t="str">
        <f t="shared" ref="BQ4812:BQ4860" si="1062">IF(BL4812&gt;0,"taip","ne")</f>
        <v>ne</v>
      </c>
      <c r="BR4812" s="54" t="str">
        <f t="shared" ref="BR4812:BR4860" si="1063">IF(BM4812&gt;0,"taip","ne")</f>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50"/>
        <v>0</v>
      </c>
      <c r="BH4822" s="54">
        <f t="shared" si="1057"/>
        <v>0</v>
      </c>
      <c r="BI4822" s="54">
        <f t="shared" si="1052"/>
        <v>0</v>
      </c>
      <c r="BJ4822" s="54">
        <f t="shared" si="1051"/>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ref="BG4823:BG4860" si="1064">IF($F4823&gt;0,YEAR($F4823),)</f>
        <v>0</v>
      </c>
      <c r="BH4823" s="54">
        <f t="shared" si="1057"/>
        <v>0</v>
      </c>
      <c r="BI4823" s="54">
        <f t="shared" si="1052"/>
        <v>0</v>
      </c>
      <c r="BJ4823" s="54">
        <f t="shared" ref="BJ4823:BJ4860" si="1065">IF($AI4823&gt;0,YEAR($AI4823),)</f>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B4860" s="54" t="e">
        <f>VLOOKUP(E4860,'VPS1'!$J$10:$J$29,1,FALSE)</f>
        <v>#N/A</v>
      </c>
      <c r="C4860" s="131" t="str">
        <f t="shared" si="1055"/>
        <v/>
      </c>
      <c r="D4860" s="132"/>
      <c r="E4860" s="132"/>
      <c r="F4860" s="55"/>
      <c r="G4860" s="132"/>
      <c r="H4860" s="132"/>
      <c r="I4860" s="132"/>
      <c r="J4860" s="132"/>
      <c r="K4860" s="132"/>
      <c r="L4860" s="133"/>
      <c r="M4860" s="134"/>
      <c r="N4860" s="132"/>
      <c r="O4860" s="132"/>
      <c r="P4860" s="134" t="str">
        <f t="shared" si="1056"/>
        <v>nepildyti</v>
      </c>
      <c r="Q4860" s="135" t="str">
        <f t="shared" si="1056"/>
        <v>nepildyti</v>
      </c>
      <c r="R4860" s="135"/>
      <c r="S4860" s="135"/>
      <c r="T4860" s="135"/>
      <c r="U4860" s="135"/>
      <c r="V4860" s="135"/>
      <c r="W4860" s="135"/>
      <c r="X4860" s="135"/>
      <c r="Y4860" s="135"/>
      <c r="Z4860" s="135"/>
      <c r="AA4860" s="135"/>
      <c r="AB4860" s="135"/>
      <c r="AC4860" s="135"/>
      <c r="AD4860" s="132"/>
      <c r="AE4860" s="132"/>
      <c r="AF4860" s="132"/>
      <c r="AG4860" s="133"/>
      <c r="AH4860" s="136"/>
      <c r="AI4860" s="136"/>
      <c r="AJ4860" s="136"/>
      <c r="AK4860" s="132"/>
      <c r="AL4860" s="132"/>
      <c r="AM4860" s="132"/>
      <c r="AN4860" s="132"/>
      <c r="AO4860" s="132"/>
      <c r="AP4860" s="132"/>
      <c r="AQ4860" s="132"/>
      <c r="AR4860" s="132"/>
      <c r="AS4860" s="132"/>
      <c r="AT4860" s="132"/>
      <c r="AU4860" s="132"/>
      <c r="AV4860" s="132"/>
      <c r="AW4860" s="132"/>
      <c r="AX4860" s="132"/>
      <c r="AY4860" s="132"/>
      <c r="AZ4860" s="132"/>
      <c r="BA4860" s="132"/>
      <c r="BB4860" s="132"/>
      <c r="BC4860" s="132"/>
      <c r="BD4860" s="132"/>
      <c r="BE4860" s="132"/>
      <c r="BF4860" s="132"/>
      <c r="BG4860" s="54">
        <f t="shared" si="1064"/>
        <v>0</v>
      </c>
      <c r="BH4860" s="54">
        <f t="shared" si="1057"/>
        <v>0</v>
      </c>
      <c r="BI4860" s="54">
        <f t="shared" si="1052"/>
        <v>0</v>
      </c>
      <c r="BJ4860" s="54">
        <f t="shared" si="1065"/>
        <v>0</v>
      </c>
      <c r="BK4860" s="54">
        <f t="shared" si="1053"/>
        <v>0</v>
      </c>
      <c r="BL4860" s="54">
        <f t="shared" si="1058"/>
        <v>0</v>
      </c>
      <c r="BM4860" s="54">
        <f t="shared" si="1059"/>
        <v>0</v>
      </c>
      <c r="BN4860" s="54" t="str">
        <f t="shared" si="1060"/>
        <v>ne</v>
      </c>
      <c r="BO4860" s="54" t="str">
        <f t="shared" si="1061"/>
        <v>ne</v>
      </c>
      <c r="BP4860" s="54" t="str">
        <f t="shared" si="1061"/>
        <v>ne</v>
      </c>
      <c r="BQ4860" s="54" t="str">
        <f t="shared" si="1062"/>
        <v>ne</v>
      </c>
      <c r="BR4860" s="54" t="str">
        <f t="shared" si="1063"/>
        <v>ne</v>
      </c>
      <c r="BS4860" s="54" t="str">
        <f t="shared" si="1054"/>
        <v>ne</v>
      </c>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row r="6150" spans="32:32" x14ac:dyDescent="0.2">
      <c r="AF6150" s="132"/>
    </row>
  </sheetData>
  <mergeCells count="2">
    <mergeCell ref="R5:AC5"/>
    <mergeCell ref="AM5:BF5"/>
  </mergeCells>
  <phoneticPr fontId="18"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51 AY11:AY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60 AZ11:BD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C10" sqref="C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3" t="s">
        <v>613</v>
      </c>
      <c r="C3" s="331" t="s">
        <v>33</v>
      </c>
      <c r="D3" s="190"/>
      <c r="E3" s="190"/>
      <c r="F3" s="190"/>
      <c r="G3" s="115"/>
      <c r="H3" s="190"/>
      <c r="I3" s="190"/>
      <c r="J3" s="190"/>
    </row>
    <row r="4" spans="2:10" x14ac:dyDescent="0.3">
      <c r="B4" s="333" t="s">
        <v>615</v>
      </c>
      <c r="C4" s="331"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1306745.3999999999</v>
      </c>
      <c r="H9" s="195">
        <f>SUM(H10:H29)</f>
        <v>0</v>
      </c>
      <c r="I9" s="194">
        <f>SUM(I10:I29)</f>
        <v>0</v>
      </c>
      <c r="J9" s="196" t="e">
        <f>IF(G9&gt;0,I9/$H9*100,0)</f>
        <v>#DIV/0!</v>
      </c>
    </row>
    <row r="10" spans="2:10" x14ac:dyDescent="0.3">
      <c r="B10" s="10" t="s">
        <v>12</v>
      </c>
      <c r="C10" s="241">
        <f>'VPS1'!C10</f>
        <v>0</v>
      </c>
      <c r="D10" s="213" t="str">
        <f>'VPS1'!D10</f>
        <v>Sumanaus kaimo kūrimas ir plėtra</v>
      </c>
      <c r="E10" s="54" t="str">
        <f>'VPS1'!J10</f>
        <v>ŠALČ-LEADER-20VVG-08-01</v>
      </c>
      <c r="F10" s="54" t="str">
        <f>'VPS1'!L10</f>
        <v>EŽŪFKP</v>
      </c>
      <c r="G10" s="198">
        <f>'VPS1'!G10</f>
        <v>660000</v>
      </c>
      <c r="H10" s="199">
        <f>VLOOKUP($B10,'D2'!B9:J28,7,FALSE)</f>
        <v>0</v>
      </c>
      <c r="I10" s="198">
        <f>VLOOKUP($B10,'D2'!B9:J28,8,FALSE)</f>
        <v>0</v>
      </c>
      <c r="J10" s="200">
        <f>IF(G10&gt;0,I10/$G10*100,0)</f>
        <v>0</v>
      </c>
    </row>
    <row r="11" spans="2:10" x14ac:dyDescent="0.3">
      <c r="B11" s="10" t="s">
        <v>16</v>
      </c>
      <c r="C11" s="241">
        <f>'VPS1'!C11</f>
        <v>0</v>
      </c>
      <c r="D11" s="213" t="str">
        <f>'VPS1'!D11</f>
        <v>Skatinti integruotą socialinę plėtrą Šalčininkų rajono kaimiškose vietovėse</v>
      </c>
      <c r="E11" s="54" t="str">
        <f>'VPS1'!J11</f>
        <v>ŠALČ-LEADER-20VVG-06-02</v>
      </c>
      <c r="F11" s="54" t="str">
        <f>'VPS1'!L11</f>
        <v>EŽŪFKP</v>
      </c>
      <c r="G11" s="198">
        <f>'VPS1'!G11</f>
        <v>120000</v>
      </c>
      <c r="H11" s="199">
        <f>VLOOKUP($B11,'D2'!B10:J29,7,FALSE)</f>
        <v>0</v>
      </c>
      <c r="I11" s="198">
        <f>VLOOKUP($B11,'D2'!B10:J29,8,FALSE)</f>
        <v>0</v>
      </c>
      <c r="J11" s="200">
        <f t="shared" ref="J11:J29" si="0">IF(G11&gt;0,I11/$G11*100,0)</f>
        <v>0</v>
      </c>
    </row>
    <row r="12" spans="2:10" x14ac:dyDescent="0.3">
      <c r="B12" s="10" t="s">
        <v>19</v>
      </c>
      <c r="C12" s="241">
        <f>'VPS1'!C12</f>
        <v>0</v>
      </c>
      <c r="D12" s="213" t="str">
        <f>'VPS1'!D12</f>
        <v>Skatinti įtraukių neformalių iniciatyvų ir veiklų plėtrą</v>
      </c>
      <c r="E12" s="54" t="str">
        <f>'VPS1'!J12</f>
        <v>ŠALČ-LEADER-20VVG-09-03</v>
      </c>
      <c r="F12" s="54" t="str">
        <f>'VPS1'!L12</f>
        <v>EŽŪFKP</v>
      </c>
      <c r="G12" s="198">
        <f>'VPS1'!G12</f>
        <v>106745.4</v>
      </c>
      <c r="H12" s="199">
        <f>VLOOKUP($B12,'D2'!B11:J30,7,FALSE)</f>
        <v>0</v>
      </c>
      <c r="I12" s="198">
        <f>VLOOKUP($B12,'D2'!B11:J30,8,FALSE)</f>
        <v>0</v>
      </c>
      <c r="J12" s="200">
        <f t="shared" si="0"/>
        <v>0</v>
      </c>
    </row>
    <row r="13" spans="2:10" x14ac:dyDescent="0.3">
      <c r="B13" s="10" t="s">
        <v>22</v>
      </c>
      <c r="C13" s="241">
        <f>'VPS1'!C13</f>
        <v>0</v>
      </c>
      <c r="D13" s="213" t="str">
        <f>'VPS1'!D13</f>
        <v>Aplinkai palankaus smulkaus verslo kūrimas ir plėtra</v>
      </c>
      <c r="E13" s="54" t="str">
        <f>'VPS1'!J13</f>
        <v>ŠALČ-LEADER-20VVG-03-04</v>
      </c>
      <c r="F13" s="54" t="str">
        <f>'VPS1'!L13</f>
        <v>EŽŪFKP</v>
      </c>
      <c r="G13" s="198">
        <f>'VPS1'!G13</f>
        <v>420000</v>
      </c>
      <c r="H13" s="199">
        <f>VLOOKUP($B13,'D2'!B12:J31,7,FALSE)</f>
        <v>0</v>
      </c>
      <c r="I13" s="198">
        <f>VLOOKUP($B13,'D2'!B12:J31,8,FALSE)</f>
        <v>0</v>
      </c>
      <c r="J13" s="200">
        <f t="shared" si="0"/>
        <v>0</v>
      </c>
    </row>
    <row r="14" spans="2:10" x14ac:dyDescent="0.3">
      <c r="B14" s="10" t="s">
        <v>25</v>
      </c>
      <c r="C14" s="241">
        <f>'VPS1'!C14</f>
        <v>0</v>
      </c>
      <c r="D14" s="213">
        <f>'VPS1'!D14</f>
        <v>0</v>
      </c>
      <c r="E14" s="54">
        <f>'VPS1'!J14</f>
        <v>0</v>
      </c>
      <c r="F14" s="54" t="str">
        <f>'VPS1'!L14</f>
        <v>EŽŪFKP</v>
      </c>
      <c r="G14" s="198">
        <f>'VPS1'!G14</f>
        <v>0</v>
      </c>
      <c r="H14" s="199">
        <f>VLOOKUP($B14,'D2'!B13:J32,7,FALSE)</f>
        <v>0</v>
      </c>
      <c r="I14" s="198">
        <f>VLOOKUP($B14,'D2'!B13:J32,8,FALSE)</f>
        <v>0</v>
      </c>
      <c r="J14" s="200">
        <f t="shared" si="0"/>
        <v>0</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Inga Dručkuvienė</cp:lastModifiedBy>
  <dcterms:created xsi:type="dcterms:W3CDTF">2015-06-05T18:19:34Z</dcterms:created>
  <dcterms:modified xsi:type="dcterms:W3CDTF">2025-01-10T12:54:19Z</dcterms:modified>
</cp:coreProperties>
</file>